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6570" windowHeight="4590" tabRatio="924" activeTab="0"/>
  </bookViews>
  <sheets>
    <sheet name="Cover" sheetId="1" r:id="rId1"/>
    <sheet name="TOC" sheetId="2" r:id="rId2"/>
    <sheet name="INTRO" sheetId="3" r:id="rId3"/>
    <sheet name="A" sheetId="4" r:id="rId4"/>
    <sheet name="B" sheetId="5" r:id="rId5"/>
    <sheet name="100A" sheetId="6" r:id="rId6"/>
    <sheet name="110" sheetId="7" r:id="rId7"/>
    <sheet name="110A" sheetId="8" r:id="rId8"/>
    <sheet name="110B" sheetId="9" r:id="rId9"/>
    <sheet name="110C" sheetId="10" r:id="rId10"/>
    <sheet name="110D" sheetId="11" r:id="rId11"/>
    <sheet name="110E" sheetId="12" r:id="rId12"/>
    <sheet name="110F" sheetId="13" r:id="rId13"/>
    <sheet name="120" sheetId="14" r:id="rId14"/>
    <sheet name="120A" sheetId="15" r:id="rId15"/>
    <sheet name="120B" sheetId="16" r:id="rId16"/>
    <sheet name="120C" sheetId="17" r:id="rId17"/>
    <sheet name="120D" sheetId="18" r:id="rId18"/>
    <sheet name="120E" sheetId="19" r:id="rId19"/>
    <sheet name="120F" sheetId="20" r:id="rId20"/>
    <sheet name="120G" sheetId="21" r:id="rId21"/>
    <sheet name="120H" sheetId="22" r:id="rId22"/>
    <sheet name="130" sheetId="23" r:id="rId23"/>
    <sheet name="140" sheetId="24" r:id="rId24"/>
    <sheet name="150" sheetId="25" r:id="rId25"/>
    <sheet name="150A" sheetId="26" r:id="rId26"/>
    <sheet name="150B" sheetId="27" r:id="rId27"/>
    <sheet name="150C" sheetId="28" r:id="rId28"/>
    <sheet name="160" sheetId="29" r:id="rId29"/>
    <sheet name="160A" sheetId="30" r:id="rId30"/>
    <sheet name="170" sheetId="31" r:id="rId31"/>
    <sheet name="180-190" sheetId="32" r:id="rId32"/>
    <sheet name="App 1" sheetId="33" r:id="rId33"/>
    <sheet name="Sheet9" sheetId="34" r:id="rId34"/>
  </sheets>
  <definedNames>
    <definedName name="_xlnm.Print_Area" localSheetId="11">'110E'!$A$1:$E$293</definedName>
    <definedName name="_xlnm.Print_Area" localSheetId="32">'App 1'!$A$1:$C$33</definedName>
    <definedName name="_xlnm.Print_Area" localSheetId="4">'B'!$A$1:$N$39</definedName>
    <definedName name="_xlnm.Print_Titles" localSheetId="11">'110E'!$1:$1</definedName>
    <definedName name="_xlnm.Print_Titles" localSheetId="18">'120E'!$1:$1</definedName>
    <definedName name="_xlnm.Print_Titles" localSheetId="19">'120F'!$1:$1</definedName>
    <definedName name="_xlnm.Print_Titles" localSheetId="20">'120G'!$1:$1</definedName>
    <definedName name="_xlnm.Print_Titles" localSheetId="22">'130'!$5:$5</definedName>
    <definedName name="_xlnm.Print_Titles" localSheetId="23">'140'!$5:$5</definedName>
    <definedName name="_xlnm.Print_Titles" localSheetId="25">'150A'!$1:$1</definedName>
    <definedName name="_xlnm.Print_Titles" localSheetId="26">'150B'!$1:$1</definedName>
    <definedName name="_xlnm.Print_Titles" localSheetId="3">'A'!$1:$1</definedName>
    <definedName name="_xlnm.Print_Titles" localSheetId="4">'B'!$1:$1</definedName>
    <definedName name="regs1262">#REF!</definedName>
    <definedName name="Z_30398B61_62A1_11D2_99BD_0004ACB468A8_.wvu.Cols" localSheetId="11" hidden="1">'110E'!$B:$B</definedName>
    <definedName name="Z_30398B61_62A1_11D2_99BD_0004ACB468A8_.wvu.Cols" localSheetId="19" hidden="1">'120F'!$A:$A</definedName>
    <definedName name="Z_30398B61_62A1_11D2_99BD_0004ACB468A8_.wvu.Cols" localSheetId="25" hidden="1">'150A'!$A:$A,'150A'!$H:$I</definedName>
    <definedName name="Z_30398B61_62A1_11D2_99BD_0004ACB468A8_.wvu.Cols" localSheetId="26" hidden="1">'150B'!$A:$A,'150B'!$D:$E</definedName>
    <definedName name="Z_30398B61_62A1_11D2_99BD_0004ACB468A8_.wvu.Cols" localSheetId="3" hidden="1">'A'!$A:$B,'A'!$G:$G,'A'!$N:$Q</definedName>
    <definedName name="Z_30398B61_62A1_11D2_99BD_0004ACB468A8_.wvu.Cols" localSheetId="0" hidden="1">'Cover'!$B:$C</definedName>
    <definedName name="Z_30398B61_62A1_11D2_99BD_0004ACB468A8_.wvu.FilterData" localSheetId="22" hidden="1">'130'!$A$10:$B$68</definedName>
    <definedName name="Z_30398B61_62A1_11D2_99BD_0004ACB468A8_.wvu.FilterData" localSheetId="3" hidden="1">'A'!$A$1:$Q$30</definedName>
    <definedName name="Z_30398B61_62A1_11D2_99BD_0004ACB468A8_.wvu.FilterData" localSheetId="4" hidden="1">'B'!$A$1:$N$45</definedName>
    <definedName name="Z_30398B61_62A1_11D2_99BD_0004ACB468A8_.wvu.PrintArea" localSheetId="32" hidden="1">'App 1'!$A$1:$C$33</definedName>
    <definedName name="Z_30398B61_62A1_11D2_99BD_0004ACB468A8_.wvu.PrintArea" localSheetId="4" hidden="1">'B'!$A$1:$N$39</definedName>
    <definedName name="Z_30398B61_62A1_11D2_99BD_0004ACB468A8_.wvu.PrintTitles" localSheetId="11" hidden="1">'110E'!$1:$1</definedName>
    <definedName name="Z_30398B61_62A1_11D2_99BD_0004ACB468A8_.wvu.PrintTitles" localSheetId="18" hidden="1">'120E'!$1:$1</definedName>
    <definedName name="Z_30398B61_62A1_11D2_99BD_0004ACB468A8_.wvu.PrintTitles" localSheetId="19" hidden="1">'120F'!$1:$1</definedName>
    <definedName name="Z_30398B61_62A1_11D2_99BD_0004ACB468A8_.wvu.PrintTitles" localSheetId="25" hidden="1">'150A'!$1:$1</definedName>
    <definedName name="Z_30398B61_62A1_11D2_99BD_0004ACB468A8_.wvu.PrintTitles" localSheetId="26" hidden="1">'150B'!#REF!</definedName>
    <definedName name="Z_30398B61_62A1_11D2_99BD_0004ACB468A8_.wvu.PrintTitles" localSheetId="3" hidden="1">'A'!$1:$1</definedName>
    <definedName name="Z_30398B61_62A1_11D2_99BD_0004ACB468A8_.wvu.PrintTitles" localSheetId="4" hidden="1">'B'!$1:$1</definedName>
    <definedName name="Z_30398B61_62A1_11D2_99BD_0004ACB468A8_.wvu.Rows" localSheetId="27" hidden="1">'150C'!$21:$22</definedName>
    <definedName name="Z_30398B61_62A1_11D2_99BD_0004ACB468A8_.wvu.Rows" localSheetId="4" hidden="1">'B'!$45:$45</definedName>
    <definedName name="Z_3FFFDD82_627E_11D2_91C1_0004AC759709_.wvu.Cols" localSheetId="11" hidden="1">'110E'!$B:$B</definedName>
    <definedName name="Z_3FFFDD82_627E_11D2_91C1_0004AC759709_.wvu.Cols" localSheetId="19" hidden="1">'120F'!$A:$A</definedName>
    <definedName name="Z_3FFFDD82_627E_11D2_91C1_0004AC759709_.wvu.Cols" localSheetId="25" hidden="1">'150A'!$A:$A,'150A'!$H:$I</definedName>
    <definedName name="Z_3FFFDD82_627E_11D2_91C1_0004AC759709_.wvu.Cols" localSheetId="26" hidden="1">'150B'!$A:$A,'150B'!$D:$E</definedName>
    <definedName name="Z_3FFFDD82_627E_11D2_91C1_0004AC759709_.wvu.Cols" localSheetId="3" hidden="1">'A'!$A:$B,'A'!$G:$G,'A'!$N:$Q</definedName>
    <definedName name="Z_3FFFDD82_627E_11D2_91C1_0004AC759709_.wvu.Cols" localSheetId="0" hidden="1">'Cover'!$B:$C</definedName>
    <definedName name="Z_3FFFDD82_627E_11D2_91C1_0004AC759709_.wvu.FilterData" localSheetId="22" hidden="1">'130'!$A$10:$B$68</definedName>
    <definedName name="Z_3FFFDD82_627E_11D2_91C1_0004AC759709_.wvu.FilterData" localSheetId="3" hidden="1">'A'!$A$1:$Q$30</definedName>
    <definedName name="Z_3FFFDD82_627E_11D2_91C1_0004AC759709_.wvu.FilterData" localSheetId="4" hidden="1">'B'!$A$1:$N$45</definedName>
    <definedName name="Z_3FFFDD82_627E_11D2_91C1_0004AC759709_.wvu.PrintArea" localSheetId="32" hidden="1">'App 1'!$A$1:$C$33</definedName>
    <definedName name="Z_3FFFDD82_627E_11D2_91C1_0004AC759709_.wvu.PrintArea" localSheetId="4" hidden="1">'B'!$A$1:$N$39</definedName>
    <definedName name="Z_3FFFDD82_627E_11D2_91C1_0004AC759709_.wvu.PrintTitles" localSheetId="11" hidden="1">'110E'!$1:$1</definedName>
    <definedName name="Z_3FFFDD82_627E_11D2_91C1_0004AC759709_.wvu.PrintTitles" localSheetId="18" hidden="1">'120E'!$1:$1</definedName>
    <definedName name="Z_3FFFDD82_627E_11D2_91C1_0004AC759709_.wvu.PrintTitles" localSheetId="19" hidden="1">'120F'!$1:$1</definedName>
    <definedName name="Z_3FFFDD82_627E_11D2_91C1_0004AC759709_.wvu.PrintTitles" localSheetId="25" hidden="1">'150A'!$1:$1</definedName>
    <definedName name="Z_3FFFDD82_627E_11D2_91C1_0004AC759709_.wvu.PrintTitles" localSheetId="26" hidden="1">'150B'!#REF!</definedName>
    <definedName name="Z_3FFFDD82_627E_11D2_91C1_0004AC759709_.wvu.PrintTitles" localSheetId="3" hidden="1">'A'!$1:$1</definedName>
    <definedName name="Z_3FFFDD82_627E_11D2_91C1_0004AC759709_.wvu.PrintTitles" localSheetId="4" hidden="1">'B'!$1:$1</definedName>
    <definedName name="Z_3FFFDD82_627E_11D2_91C1_0004AC759709_.wvu.Rows" localSheetId="27" hidden="1">'150C'!$21:$22</definedName>
    <definedName name="Z_3FFFDD82_627E_11D2_91C1_0004AC759709_.wvu.Rows" localSheetId="4" hidden="1">'B'!$45:$45</definedName>
  </definedNames>
  <calcPr fullCalcOnLoad="1"/>
</workbook>
</file>

<file path=xl/comments13.xml><?xml version="1.0" encoding="utf-8"?>
<comments xmlns="http://schemas.openxmlformats.org/spreadsheetml/2006/main">
  <authors>
    <author>Department of Public Safety</author>
  </authors>
  <commentList>
    <comment ref="A10" authorId="0">
      <text>
        <r>
          <rPr>
            <b/>
            <sz val="8"/>
            <rFont val="Tahoma"/>
            <family val="0"/>
          </rPr>
          <t>Get this info from Leetta</t>
        </r>
        <r>
          <rPr>
            <sz val="8"/>
            <rFont val="Tahoma"/>
            <family val="0"/>
          </rPr>
          <t xml:space="preserve">
</t>
        </r>
      </text>
    </comment>
    <comment ref="A13" authorId="0">
      <text>
        <r>
          <rPr>
            <b/>
            <sz val="8"/>
            <rFont val="Tahoma"/>
            <family val="0"/>
          </rPr>
          <t>Get this info from Leetta</t>
        </r>
        <r>
          <rPr>
            <sz val="8"/>
            <rFont val="Tahoma"/>
            <family val="0"/>
          </rPr>
          <t xml:space="preserve">
</t>
        </r>
      </text>
    </comment>
  </commentList>
</comments>
</file>

<file path=xl/comments4.xml><?xml version="1.0" encoding="utf-8"?>
<comments xmlns="http://schemas.openxmlformats.org/spreadsheetml/2006/main">
  <authors>
    <author>Diane Schenker</author>
  </authors>
  <commentList>
    <comment ref="A1" authorId="0">
      <text>
        <r>
          <rPr>
            <b/>
            <sz val="8"/>
            <rFont val="Tahoma"/>
            <family val="0"/>
          </rPr>
          <t>FINAL BILL VERSION</t>
        </r>
        <r>
          <rPr>
            <sz val="8"/>
            <rFont val="Tahoma"/>
            <family val="0"/>
          </rPr>
          <t xml:space="preserve"> - CLICK TO GO TO PDF VERSION THAT BECAME LAW </t>
        </r>
      </text>
    </comment>
    <comment ref="B1" authorId="0">
      <text>
        <r>
          <rPr>
            <b/>
            <sz val="8"/>
            <rFont val="Tahoma"/>
            <family val="0"/>
          </rPr>
          <t xml:space="preserve">ROOT BILL - </t>
        </r>
        <r>
          <rPr>
            <sz val="8"/>
            <rFont val="Tahoma"/>
            <family val="0"/>
          </rPr>
          <t>CLICK TO GO TO BILL HX, FN, ETC.</t>
        </r>
        <r>
          <rPr>
            <sz val="8"/>
            <rFont val="Tahoma"/>
            <family val="0"/>
          </rPr>
          <t xml:space="preserve">
</t>
        </r>
      </text>
    </comment>
    <comment ref="G1" authorId="0">
      <text>
        <r>
          <rPr>
            <b/>
            <sz val="8"/>
            <rFont val="Tahoma"/>
            <family val="0"/>
          </rPr>
          <t>SPONSOR</t>
        </r>
        <r>
          <rPr>
            <sz val="8"/>
            <rFont val="Tahoma"/>
            <family val="0"/>
          </rPr>
          <t xml:space="preserve">
</t>
        </r>
      </text>
    </comment>
    <comment ref="N1" authorId="0">
      <text>
        <r>
          <rPr>
            <b/>
            <sz val="8"/>
            <rFont val="Tahoma"/>
            <family val="0"/>
          </rPr>
          <t>LAST BILL ANALYSIS</t>
        </r>
        <r>
          <rPr>
            <sz val="8"/>
            <rFont val="Tahoma"/>
            <family val="0"/>
          </rPr>
          <t xml:space="preserve">
</t>
        </r>
      </text>
    </comment>
    <comment ref="O1" authorId="0">
      <text>
        <r>
          <rPr>
            <b/>
            <sz val="8"/>
            <rFont val="Tahoma"/>
            <family val="0"/>
          </rPr>
          <t>LAST FISCAL NOTE</t>
        </r>
        <r>
          <rPr>
            <sz val="8"/>
            <rFont val="Tahoma"/>
            <family val="0"/>
          </rPr>
          <t xml:space="preserve">
</t>
        </r>
      </text>
    </comment>
    <comment ref="P1" authorId="0">
      <text>
        <r>
          <rPr>
            <b/>
            <sz val="8"/>
            <rFont val="Tahoma"/>
            <family val="0"/>
          </rPr>
          <t>ENROLLED BILL REPORT</t>
        </r>
        <r>
          <rPr>
            <sz val="8"/>
            <rFont val="Tahoma"/>
            <family val="0"/>
          </rPr>
          <t xml:space="preserve">
</t>
        </r>
      </text>
    </comment>
    <comment ref="Q1" authorId="0">
      <text>
        <r>
          <rPr>
            <b/>
            <sz val="8"/>
            <rFont val="Tahoma"/>
            <family val="0"/>
          </rPr>
          <t>FN FUNDING RECD</t>
        </r>
        <r>
          <rPr>
            <sz val="8"/>
            <rFont val="Tahoma"/>
            <family val="0"/>
          </rPr>
          <t xml:space="preserve">
</t>
        </r>
      </text>
    </comment>
  </commentList>
</comments>
</file>

<file path=xl/sharedStrings.xml><?xml version="1.0" encoding="utf-8"?>
<sst xmlns="http://schemas.openxmlformats.org/spreadsheetml/2006/main" count="4661" uniqueCount="1890">
  <si>
    <t>Required Submission of Fingerprints</t>
  </si>
  <si>
    <t>13 AAC 68.125</t>
  </si>
  <si>
    <t>Voluntary Submission and Removal of Fingerprints</t>
  </si>
  <si>
    <t>13 AAC 68.130</t>
  </si>
  <si>
    <t>Decision Not to Commence Criminal Proceedings</t>
  </si>
  <si>
    <t>13 AAC 68.135</t>
  </si>
  <si>
    <t>Filing of a Charging Document</t>
  </si>
  <si>
    <t>13 AAC 68.140</t>
  </si>
  <si>
    <t>Court Disposition</t>
  </si>
  <si>
    <t>13 AAC 68.145</t>
  </si>
  <si>
    <t>Executive Clemency</t>
  </si>
  <si>
    <t>13 AAC 68.150</t>
  </si>
  <si>
    <t>Admission Photograph</t>
  </si>
  <si>
    <t>13 AAC 68.155</t>
  </si>
  <si>
    <t>Correctional Status Information</t>
  </si>
  <si>
    <t>13 AAC 68.160</t>
  </si>
  <si>
    <t>Waiver of Requirements</t>
  </si>
  <si>
    <t>13 AAC 68.100</t>
  </si>
  <si>
    <r>
      <t xml:space="preserve">[a]  </t>
    </r>
    <r>
      <rPr>
        <sz val="10"/>
        <rFont val="Arial"/>
        <family val="2"/>
      </rPr>
      <t>Felony/misdemeanor indicator is set in APSIN only after conviction.</t>
    </r>
    <r>
      <rPr>
        <vertAlign val="superscript"/>
        <sz val="10"/>
        <rFont val="Arial"/>
        <family val="2"/>
      </rPr>
      <t xml:space="preserve"> </t>
    </r>
  </si>
  <si>
    <r>
      <t>with most serious conviction a</t>
    </r>
    <r>
      <rPr>
        <b/>
        <sz val="10"/>
        <rFont val="Arial"/>
        <family val="2"/>
      </rPr>
      <t xml:space="preserve"> felony</t>
    </r>
  </si>
  <si>
    <r>
      <t xml:space="preserve">with most serious conviction a </t>
    </r>
    <r>
      <rPr>
        <b/>
        <sz val="10"/>
        <rFont val="Arial"/>
        <family val="2"/>
      </rPr>
      <t>misdemeanor</t>
    </r>
  </si>
  <si>
    <r>
      <t xml:space="preserve">[b] </t>
    </r>
    <r>
      <rPr>
        <sz val="10"/>
        <rFont val="Arial"/>
        <family val="2"/>
      </rPr>
      <t xml:space="preserve"> "Charge" means individual charge or count; for example one count of burglary and two counts of theft = 3 charges</t>
    </r>
  </si>
  <si>
    <r>
      <t xml:space="preserve">[a]  </t>
    </r>
    <r>
      <rPr>
        <sz val="10"/>
        <rFont val="Arial"/>
        <family val="2"/>
      </rPr>
      <t>"Record" means the entire criminal history record in APSIN for one person; one record may involve multiple arrests/charging incidents and each arrest/charging incident may involve multiple criminal charges.</t>
    </r>
  </si>
  <si>
    <r>
      <t>Criminal Charges Corrected</t>
    </r>
    <r>
      <rPr>
        <b/>
        <vertAlign val="superscript"/>
        <sz val="10"/>
        <rFont val="Arial"/>
        <family val="2"/>
      </rPr>
      <t>[b]</t>
    </r>
  </si>
  <si>
    <r>
      <t>Requests to Review/Correct APSIN Record</t>
    </r>
    <r>
      <rPr>
        <b/>
        <vertAlign val="superscript"/>
        <sz val="10"/>
        <rFont val="Arial"/>
        <family val="2"/>
      </rPr>
      <t>[a]</t>
    </r>
  </si>
  <si>
    <r>
      <t>Total NCIC Transactions</t>
    </r>
    <r>
      <rPr>
        <b/>
        <u val="double"/>
        <vertAlign val="superscript"/>
        <sz val="10"/>
        <rFont val="Arial"/>
        <family val="2"/>
      </rPr>
      <t xml:space="preserve"> [e]</t>
    </r>
  </si>
  <si>
    <t>This report includes statistics about criminal justice information, including:</t>
  </si>
  <si>
    <r>
      <t>...</t>
    </r>
    <r>
      <rPr>
        <sz val="10"/>
        <rFont val="Arial"/>
        <family val="2"/>
      </rPr>
      <t xml:space="preserve">the number of requests to review records for </t>
    </r>
    <r>
      <rPr>
        <b/>
        <sz val="10"/>
        <rFont val="Arial"/>
        <family val="2"/>
      </rPr>
      <t>possible errors and corrections made.</t>
    </r>
  </si>
  <si>
    <t>intended to be useful for planning and evaluating record management resources.   See Tables A and B for a partial listing of laws affecting the reporting, maintenance, and release of criminal justice information.</t>
  </si>
  <si>
    <t>is used as an outline for the report.  For each section of AS 12.62 there is a brief summary of requirements, followed by any available statistical data.</t>
  </si>
  <si>
    <r>
      <t>…</t>
    </r>
    <r>
      <rPr>
        <b/>
        <sz val="10"/>
        <rFont val="Arial"/>
        <family val="2"/>
      </rPr>
      <t>the number and types of records</t>
    </r>
    <r>
      <rPr>
        <sz val="10"/>
        <rFont val="Arial"/>
        <family val="2"/>
      </rPr>
      <t xml:space="preserve"> maintained by the state central repository;</t>
    </r>
  </si>
  <si>
    <r>
      <t>…</t>
    </r>
    <r>
      <rPr>
        <b/>
        <sz val="10"/>
        <rFont val="Arial"/>
        <family val="2"/>
      </rPr>
      <t>the number and types of agencies</t>
    </r>
    <r>
      <rPr>
        <sz val="10"/>
        <rFont val="Arial"/>
        <family val="2"/>
      </rPr>
      <t xml:space="preserve"> using the Alaska Public Safety Information Network (APSIN);</t>
    </r>
  </si>
  <si>
    <r>
      <t>...</t>
    </r>
    <r>
      <rPr>
        <b/>
        <sz val="10"/>
        <rFont val="Arial"/>
        <family val="2"/>
      </rPr>
      <t>the volume and types of information</t>
    </r>
    <r>
      <rPr>
        <sz val="10"/>
        <rFont val="Arial"/>
        <family val="2"/>
      </rPr>
      <t xml:space="preserve"> reported to and requested from the repository;</t>
    </r>
  </si>
  <si>
    <r>
      <t>...</t>
    </r>
    <r>
      <rPr>
        <b/>
        <sz val="10"/>
        <rFont val="Arial"/>
        <family val="2"/>
      </rPr>
      <t>audits and training</t>
    </r>
    <r>
      <rPr>
        <sz val="10"/>
        <rFont val="Arial"/>
        <family val="2"/>
      </rPr>
      <t xml:space="preserve"> completed to measure and improve record quality and system security; and</t>
    </r>
  </si>
  <si>
    <r>
      <t xml:space="preserve">By reporting on compliance with </t>
    </r>
    <r>
      <rPr>
        <b/>
        <sz val="10"/>
        <rFont val="Arial"/>
        <family val="2"/>
      </rPr>
      <t>state and federal criminal justice</t>
    </r>
    <r>
      <rPr>
        <sz val="10"/>
        <rFont val="Arial"/>
        <family val="2"/>
      </rPr>
      <t xml:space="preserve"> </t>
    </r>
    <r>
      <rPr>
        <b/>
        <sz val="10"/>
        <rFont val="Arial"/>
        <family val="2"/>
      </rPr>
      <t>information laws</t>
    </r>
    <r>
      <rPr>
        <sz val="10"/>
        <rFont val="Arial"/>
        <family val="2"/>
      </rPr>
      <t>, the report is</t>
    </r>
  </si>
  <si>
    <r>
      <t xml:space="preserve">Explanatory notes ([a], [b], etc.) appear </t>
    </r>
    <r>
      <rPr>
        <i/>
        <sz val="10"/>
        <rFont val="Arial"/>
        <family val="2"/>
      </rPr>
      <t>at the end</t>
    </r>
    <r>
      <rPr>
        <sz val="10"/>
        <rFont val="Arial"/>
        <family val="2"/>
      </rPr>
      <t xml:space="preserve"> of each table.</t>
    </r>
  </si>
  <si>
    <r>
      <t xml:space="preserve">Military Services </t>
    </r>
    <r>
      <rPr>
        <i/>
        <sz val="8"/>
        <rFont val="Arial"/>
        <family val="2"/>
      </rPr>
      <t>relating to enlistment</t>
    </r>
  </si>
  <si>
    <t>The Board is to advise Public Safety and other agencies on the operation of the state central repository and other criminal justice information systems.  The Board, chaired by the Commissioner of Public Safety, must meet at least once every six months.</t>
  </si>
  <si>
    <t>TABLE 100A.  CJIAB MEMBERSHIP AND MEETING SCHEDULE</t>
  </si>
  <si>
    <t>Location</t>
  </si>
  <si>
    <t>often attributed to a court because the field for charge disposition is labeled "convicting court".  The expected increase in the proportion of prosecutor-to-court dispositions from FY98 forward</t>
  </si>
  <si>
    <t>(2) the jail failed to take fingerprints at the time of booking;</t>
  </si>
  <si>
    <t>(3) the court failed to determine that fingerprints were not on file/order fingerprinting;</t>
  </si>
  <si>
    <t>(1) the prosecutor declined the charge without the subject ever having been arrested/booked or appeared in court;</t>
  </si>
  <si>
    <t>S. 2022</t>
  </si>
  <si>
    <t>III Compact</t>
  </si>
  <si>
    <t>National Crime Prevention and Privacy Compact Act of 1998</t>
  </si>
  <si>
    <t>Volunteers for Children Act</t>
  </si>
  <si>
    <t>Interstate and federal-state compact to exchange criminal records for noncriminal justice purposes (employment/license checks)</t>
  </si>
  <si>
    <t>Amends Nat'l. Child Protection Act ("Oprah")</t>
  </si>
  <si>
    <t>Denied</t>
  </si>
  <si>
    <t>Approved</t>
  </si>
  <si>
    <t xml:space="preserve">U.S. Attorney  General (delegated to the FBI by regulation under 28 CFR  85). </t>
  </si>
  <si>
    <t>State Dept. of Environ. Conservation/No</t>
  </si>
  <si>
    <t>DFYB</t>
  </si>
  <si>
    <t>H&amp;SS-Bethel</t>
  </si>
  <si>
    <t>DUFE</t>
  </si>
  <si>
    <t>FWP Dutch Harbor Enforcement</t>
  </si>
  <si>
    <t>GIRE</t>
  </si>
  <si>
    <t>Girdwood AST Enforcement</t>
  </si>
  <si>
    <t>HMFE</t>
  </si>
  <si>
    <t>Homer FWP Enforcement</t>
  </si>
  <si>
    <t>KEFE</t>
  </si>
  <si>
    <t>Ketchikan FWP Enforcement</t>
  </si>
  <si>
    <t>KIFE</t>
  </si>
  <si>
    <t>King Salmon FWP Enforcement</t>
  </si>
  <si>
    <t>KINE</t>
  </si>
  <si>
    <t>King Salmon AST Enforcement</t>
  </si>
  <si>
    <t>KLA</t>
  </si>
  <si>
    <t>Klawock Police Department</t>
  </si>
  <si>
    <t>MSYS</t>
  </si>
  <si>
    <t>Mat-Su Youth Services</t>
  </si>
  <si>
    <t xml:space="preserve">NOM </t>
  </si>
  <si>
    <t>Nome Police Department</t>
  </si>
  <si>
    <t>PALI</t>
  </si>
  <si>
    <t>Palmer AST Investigations</t>
  </si>
  <si>
    <t>PMS</t>
  </si>
  <si>
    <t>DOA-Property Management</t>
  </si>
  <si>
    <t>UOAR</t>
  </si>
  <si>
    <t>U. of A. Anchorage Resesarch</t>
  </si>
  <si>
    <t>USFO</t>
  </si>
  <si>
    <t>US Forest Service - Thorne Bay</t>
  </si>
  <si>
    <t>YAK</t>
  </si>
  <si>
    <t>Yakutat Police Department</t>
  </si>
  <si>
    <t>Wrangell Police Department</t>
  </si>
  <si>
    <t>DMV RV Center</t>
  </si>
  <si>
    <t>Alaskan Adventures RV</t>
  </si>
  <si>
    <t>DMV Auto Title Service</t>
  </si>
  <si>
    <t>DMV Store and Sell</t>
  </si>
  <si>
    <t>DMV Midtown Anchorage</t>
  </si>
  <si>
    <t>DMV Cal Worthington Ford</t>
  </si>
  <si>
    <t>Evergreen Motors Inc / Juneau</t>
  </si>
  <si>
    <t>DMV Tony Chevrolet</t>
  </si>
  <si>
    <t>DMV Nye Frontier Toyota</t>
  </si>
  <si>
    <t>DMV Nye Frontier Ford</t>
  </si>
  <si>
    <t>DMV Martia Sea &amp; Ski</t>
  </si>
  <si>
    <t>DMV Hertz Car Sales</t>
  </si>
  <si>
    <t>DMV Hatcher Pass Polaris</t>
  </si>
  <si>
    <t>DMV Northern Power Sports</t>
  </si>
  <si>
    <t>DMV Tony Chevrolet Buick, Inc.</t>
  </si>
  <si>
    <t>Mobil Lube</t>
  </si>
  <si>
    <t>DMV Tanana Yamaha</t>
  </si>
  <si>
    <t>Express Lube/Benson/Anchorage</t>
  </si>
  <si>
    <t>DMV Pacific Motors</t>
  </si>
  <si>
    <t>DMV Alaska Mining and Diving</t>
  </si>
  <si>
    <t>DMV Team CC, Inc.</t>
  </si>
  <si>
    <t>on    6/30/99</t>
  </si>
  <si>
    <t xml:space="preserve"> Code</t>
  </si>
  <si>
    <t>ACVE</t>
  </si>
  <si>
    <t>ALEV</t>
  </si>
  <si>
    <t>ALEUTIAN CHAIN VPSO</t>
  </si>
  <si>
    <t>BETV</t>
  </si>
  <si>
    <t>BLKE</t>
  </si>
  <si>
    <t>CANE</t>
  </si>
  <si>
    <t>COOE</t>
  </si>
  <si>
    <t>F&amp;WP ENFORCEMENT</t>
  </si>
  <si>
    <t>DEFE</t>
  </si>
  <si>
    <t>DOCK</t>
  </si>
  <si>
    <t>FAII</t>
  </si>
  <si>
    <t>FAIV</t>
  </si>
  <si>
    <t>FOR</t>
  </si>
  <si>
    <t>FTYE</t>
  </si>
  <si>
    <t>GALE</t>
  </si>
  <si>
    <t>GLFE</t>
  </si>
  <si>
    <t>JUNV</t>
  </si>
  <si>
    <t>PROBATION / PAROLE</t>
  </si>
  <si>
    <t>KLAE</t>
  </si>
  <si>
    <t>KOT</t>
  </si>
  <si>
    <t>KOTV</t>
  </si>
  <si>
    <t>MCFE</t>
  </si>
  <si>
    <t>NENE</t>
  </si>
  <si>
    <t>NINE</t>
  </si>
  <si>
    <t>NOM</t>
  </si>
  <si>
    <t>NOMV</t>
  </si>
  <si>
    <t>NOTE</t>
  </si>
  <si>
    <t>NSBP</t>
  </si>
  <si>
    <t>SEL</t>
  </si>
  <si>
    <t>SEWE</t>
  </si>
  <si>
    <t>SOL</t>
  </si>
  <si>
    <t>SOLJ</t>
  </si>
  <si>
    <t>SPT</t>
  </si>
  <si>
    <t>STP</t>
  </si>
  <si>
    <t>VAFE</t>
  </si>
  <si>
    <t>US FISH &amp; WILDLIFE</t>
  </si>
  <si>
    <t>ALEUTIAN</t>
  </si>
  <si>
    <r>
      <t xml:space="preserve">other technical, programming, and network support, such as </t>
    </r>
    <r>
      <rPr>
        <b/>
        <sz val="10"/>
        <rFont val="Arial"/>
        <family val="2"/>
      </rPr>
      <t>Year 2000</t>
    </r>
    <r>
      <rPr>
        <sz val="10"/>
        <rFont val="Arial"/>
        <family val="0"/>
      </rPr>
      <t xml:space="preserve"> evaluation, remediation, and compliance;</t>
    </r>
  </si>
  <si>
    <r>
      <t>audits and training</t>
    </r>
    <r>
      <rPr>
        <sz val="10"/>
        <rFont val="Arial"/>
        <family val="0"/>
      </rPr>
      <t xml:space="preserve"> for compliance with APSIN and NCIC laws and policies.</t>
    </r>
  </si>
  <si>
    <r>
      <t>audits and training</t>
    </r>
    <r>
      <rPr>
        <sz val="10"/>
        <rFont val="Arial"/>
        <family val="0"/>
      </rPr>
      <t xml:space="preserve"> for agencies submitting criminal justice information to the repository;</t>
    </r>
  </si>
  <si>
    <t>Duplicate photos are provided to the repository by the Department of Administration, Division of Motor Vehicles.</t>
  </si>
  <si>
    <t>See 13 AAC 68.150.</t>
  </si>
  <si>
    <t>AFIS record refers to a record identifying a person, not an event  -  a person with multiple fingerprint cards on file has a single "AFIS record".</t>
  </si>
  <si>
    <t>See AS 12.80.060.</t>
  </si>
  <si>
    <t>See AS 12.62.160(c)(3).</t>
  </si>
  <si>
    <t>See AS 18.65.700.</t>
  </si>
  <si>
    <t>See AS 47.12.210; AS 44.41.025; Juvenile Fingerprinting Letter of Agreement (DHSS-DPS] dated March 14, 1996.</t>
  </si>
  <si>
    <t>See AS 12.63.010.</t>
  </si>
  <si>
    <t>See AS 44.41.035.</t>
  </si>
  <si>
    <t>This refers to prints submitted for crime scene identification.</t>
  </si>
  <si>
    <t>This includes voluntary submissions under AS 44.41.025.</t>
  </si>
  <si>
    <t xml:space="preserve">Admin. Svcs. </t>
  </si>
  <si>
    <t>H&amp;SS-Anchorage Family Services</t>
  </si>
  <si>
    <t>H&amp;SS-Palmer Family Services</t>
  </si>
  <si>
    <t>H&amp;SS-Juneau - Family Services</t>
  </si>
  <si>
    <t xml:space="preserve">Office/Division/Location </t>
  </si>
  <si>
    <t>ABC Board - Enforcement</t>
  </si>
  <si>
    <t>DEC - Enforcement</t>
  </si>
  <si>
    <t>Users [a]</t>
  </si>
  <si>
    <t xml:space="preserve">      non-government agencies such as those handling DMV and I/M duties) must have</t>
  </si>
  <si>
    <t>Dept. of Public Safety (CHAIR)</t>
  </si>
  <si>
    <t>Ronald Otte</t>
  </si>
  <si>
    <t>465-4322</t>
  </si>
  <si>
    <t>465-4362</t>
  </si>
  <si>
    <t>Dept. of Health &amp; Social Services</t>
  </si>
  <si>
    <t>Karen Perdue</t>
  </si>
  <si>
    <t>465-3030</t>
  </si>
  <si>
    <t>465-3068</t>
  </si>
  <si>
    <t>Dept. of Administration</t>
  </si>
  <si>
    <t>465-2200</t>
  </si>
  <si>
    <t>465-2135</t>
  </si>
  <si>
    <t>Dept. of Corrections</t>
  </si>
  <si>
    <t>Margaret Pugh</t>
  </si>
  <si>
    <t>465-4652</t>
  </si>
  <si>
    <t>465-3390</t>
  </si>
  <si>
    <t>Dept. of Law</t>
  </si>
  <si>
    <t>Cynthia Cooper</t>
  </si>
  <si>
    <t>269-6379</t>
  </si>
  <si>
    <t>269-6321</t>
  </si>
  <si>
    <t>Alaska Court System</t>
  </si>
  <si>
    <t>Stephanie Cole</t>
  </si>
  <si>
    <t>264-0547</t>
  </si>
  <si>
    <t>264-0881</t>
  </si>
  <si>
    <t>Alaska Judicial Council</t>
  </si>
  <si>
    <t>William Cotton</t>
  </si>
  <si>
    <t>279-2526</t>
  </si>
  <si>
    <t>276-5046</t>
  </si>
  <si>
    <t>Police Chiefs Representative</t>
  </si>
  <si>
    <t>Duane Udland (APD)</t>
  </si>
  <si>
    <t>786-8552</t>
  </si>
  <si>
    <t>786-8638</t>
  </si>
  <si>
    <t>Public Member</t>
  </si>
  <si>
    <t>Susan Humphrey-Barnette</t>
  </si>
  <si>
    <t>261-3694</t>
  </si>
  <si>
    <t>261-4894</t>
  </si>
  <si>
    <t>CJIAB Administrative Subgroup Members</t>
  </si>
  <si>
    <t xml:space="preserve">Dept. of Public Safety </t>
  </si>
  <si>
    <t>Ken Bischoff</t>
  </si>
  <si>
    <t>465-4336</t>
  </si>
  <si>
    <t>586-2762</t>
  </si>
  <si>
    <t>Russ Webb</t>
  </si>
  <si>
    <t>465-3191</t>
  </si>
  <si>
    <t>465-3397</t>
  </si>
  <si>
    <t>Mark Badger</t>
  </si>
  <si>
    <t>465-2220</t>
  </si>
  <si>
    <t>465-3450</t>
  </si>
  <si>
    <t>Dwayne Peeples</t>
  </si>
  <si>
    <t>465-3376</t>
  </si>
  <si>
    <t>465-3253</t>
  </si>
  <si>
    <t>Dean Guaneli</t>
  </si>
  <si>
    <t>465-3428</t>
  </si>
  <si>
    <t>465-4043</t>
  </si>
  <si>
    <t>786-8590</t>
  </si>
  <si>
    <t>CJIAB Technical Subgroup Members</t>
  </si>
  <si>
    <t>Kathleen Mather</t>
  </si>
  <si>
    <t>269-5703</t>
  </si>
  <si>
    <t>269-5617</t>
  </si>
  <si>
    <t>Steven Rice</t>
  </si>
  <si>
    <t>465-2882</t>
  </si>
  <si>
    <t>Stan Herrera</t>
  </si>
  <si>
    <t>465-5798</t>
  </si>
  <si>
    <t>Chuck Greeson</t>
  </si>
  <si>
    <t>465-3313</t>
  </si>
  <si>
    <t>Ed Christian</t>
  </si>
  <si>
    <t>465-5418</t>
  </si>
  <si>
    <t>465-5419</t>
  </si>
  <si>
    <t>Guy Gallaway</t>
  </si>
  <si>
    <t>264-8211</t>
  </si>
  <si>
    <t>264-8285</t>
  </si>
  <si>
    <t>Alan McKelvie</t>
  </si>
  <si>
    <t>Jeff Wood (APD)</t>
  </si>
  <si>
    <t>786-8545</t>
  </si>
  <si>
    <t>786-8583</t>
  </si>
  <si>
    <t>USC</t>
  </si>
  <si>
    <t>FY97</t>
  </si>
  <si>
    <t>FY96</t>
  </si>
  <si>
    <t>FY95</t>
  </si>
  <si>
    <t>DNA</t>
  </si>
  <si>
    <t>OTHER</t>
  </si>
  <si>
    <t>AGY ID</t>
  </si>
  <si>
    <t>AGENCY</t>
  </si>
  <si>
    <t>PALE</t>
  </si>
  <si>
    <t>Palmer AST</t>
  </si>
  <si>
    <t>JUNH</t>
  </si>
  <si>
    <t>FAIH</t>
  </si>
  <si>
    <t>AST HQ - Fbks</t>
  </si>
  <si>
    <t>INFO</t>
  </si>
  <si>
    <t>DPS Information Systems</t>
  </si>
  <si>
    <t>ANCJ</t>
  </si>
  <si>
    <t>Anch AST-JS</t>
  </si>
  <si>
    <t>FWPD</t>
  </si>
  <si>
    <t>Anch AST Fish &amp; Wildlife</t>
  </si>
  <si>
    <t>SOLE</t>
  </si>
  <si>
    <t>AST Soldotna Enforcement</t>
  </si>
  <si>
    <t>ASTD</t>
  </si>
  <si>
    <t>Anch AST-Directors Office</t>
  </si>
  <si>
    <t>KETE</t>
  </si>
  <si>
    <t>Ketchikan AST</t>
  </si>
  <si>
    <t>ANCI</t>
  </si>
  <si>
    <t>Anch AST-CIB</t>
  </si>
  <si>
    <t>BETH</t>
  </si>
  <si>
    <t>Bethel AST</t>
  </si>
  <si>
    <t>FAIE</t>
  </si>
  <si>
    <t>AST Enforcement - Fbks</t>
  </si>
  <si>
    <t>OPSA</t>
  </si>
  <si>
    <t>Anchorage AST Dispatch</t>
  </si>
  <si>
    <t>LABA</t>
  </si>
  <si>
    <t>DPS Crime Lab</t>
  </si>
  <si>
    <t>R&amp;IA</t>
  </si>
  <si>
    <t>R&amp;I-Anchorage</t>
  </si>
  <si>
    <t>KOFE</t>
  </si>
  <si>
    <t>FWP Kodiak Enforcement</t>
  </si>
  <si>
    <t>ANCE</t>
  </si>
  <si>
    <t>Anch AST-Post</t>
  </si>
  <si>
    <t>SWNE</t>
  </si>
  <si>
    <t>Anch AST-Drugs</t>
  </si>
  <si>
    <t>KODE</t>
  </si>
  <si>
    <t>Kodiak AST</t>
  </si>
  <si>
    <t>SOLH</t>
  </si>
  <si>
    <t>Soldotna AST HQ</t>
  </si>
  <si>
    <t>FMO</t>
  </si>
  <si>
    <t>CSSB(FIN)amH</t>
  </si>
  <si>
    <t>SB 27</t>
  </si>
  <si>
    <t>ROKEBURG</t>
  </si>
  <si>
    <t>SCHOOL &amp; DRIVER LICENSE RECORDS OF CHILDREN</t>
  </si>
  <si>
    <t>AS 14.30.710
AS 28.15.151</t>
  </si>
  <si>
    <t>(1) When child transfers between schools, sending school to provide child's "record", including record that child committed felony or offense w/ deadly weapon;  (2) "subject to AS 12.62" DMV to release convictions of driver, vehic, traffic offenses, w/o fee, to parent/guardian of minor</t>
  </si>
  <si>
    <t>No</t>
  </si>
  <si>
    <t>HCS CS SSSB(FIN)</t>
  </si>
  <si>
    <t>SB 94</t>
  </si>
  <si>
    <t>LEMAN</t>
  </si>
  <si>
    <t>MARIJUANA REGISTRY</t>
  </si>
  <si>
    <t>AS 11.71</t>
  </si>
  <si>
    <t xml:space="preserve">Requires DHSS to maintain confidential registry of patients, caregivers, and give access to law enforcement; DHSS must verify caregivers' criminal hx and probation status </t>
  </si>
  <si>
    <t>CSSB 169(FIN) am h</t>
  </si>
  <si>
    <t>SB 169</t>
  </si>
  <si>
    <t>FINANCE</t>
  </si>
  <si>
    <t>BUDGET MISSIONS &amp; MEASURES</t>
  </si>
  <si>
    <t>Describes missions of each state department and division</t>
  </si>
  <si>
    <t>HCS CSSB(FIN)</t>
  </si>
  <si>
    <t>SB 3</t>
  </si>
  <si>
    <t>HALFORD</t>
  </si>
  <si>
    <t>MURDER, ATTEMPT, SOLICIT, CONSPIRACY, SEX OFFENSE REGISTRATION, INTERFERE W/ CUSTODY</t>
  </si>
  <si>
    <t>AS 11.31.110
AS 11.41.100
AS 11.41.110
AS 11.41.130
AS 11.41.320
AS 11.81.250
AS 12.63</t>
  </si>
  <si>
    <t>Changes effects of modifiers, seriousness levels of certain felonies; clarifies meaning of "conviction" for SOR, to include convictions that are set aside or subject to exec. clemency</t>
  </si>
  <si>
    <t>HCS CSSB(L&amp;C)</t>
  </si>
  <si>
    <t>SB 51</t>
  </si>
  <si>
    <t>see chap.</t>
  </si>
  <si>
    <t>SCRA</t>
  </si>
  <si>
    <t>BARBER, HAIRDRESSER, MANICURE LICENSE</t>
  </si>
  <si>
    <t>AS 08.13.190</t>
  </si>
  <si>
    <t>Amends language describing class B misdemeanor to fail to have required license/permit.  This offense was not included in original UOCT, need to add</t>
  </si>
  <si>
    <t>CSHB 34(FIN)</t>
  </si>
  <si>
    <t>HB 34</t>
  </si>
  <si>
    <t>DYSON</t>
  </si>
  <si>
    <t>FAIL TO REPORT CRIME AGAINST CHILD</t>
  </si>
  <si>
    <t>AS 11.56.765</t>
  </si>
  <si>
    <t>Creates new class A misdemeanor for fail to report certain crimes against children</t>
  </si>
  <si>
    <r>
      <t xml:space="preserve">Uniform Offense Citation Table - see </t>
    </r>
    <r>
      <rPr>
        <i/>
        <sz val="8"/>
        <rFont val="Arial"/>
        <family val="2"/>
      </rPr>
      <t>Alaska's Criminal Justice Records Improvement Plan</t>
    </r>
    <r>
      <rPr>
        <sz val="8"/>
        <rFont val="Arial"/>
        <family val="2"/>
      </rPr>
      <t xml:space="preserve">, published annually by DPS, for a description of the table.  All </t>
    </r>
  </si>
  <si>
    <t xml:space="preserve">    STATUTE</t>
  </si>
  <si>
    <t>pending - not passed yet</t>
  </si>
  <si>
    <t>Would establish juvenile record system equivalent to adult's, for those adjudicated for felonies</t>
  </si>
  <si>
    <t>Security Clearance Information Act (SCIA); OPM Procedures for States and Localities to Request Indemnification</t>
  </si>
  <si>
    <t>Authorizes DOD, FBI, OPM to get fingerprint-based criminal history records from state/local agencies</t>
  </si>
  <si>
    <t>National Child Protection Act (NCPA)</t>
  </si>
  <si>
    <t>OPRAH, NCPA</t>
  </si>
  <si>
    <t>Governs criminal history record improvement grants</t>
  </si>
  <si>
    <t>HR 2267</t>
  </si>
  <si>
    <t xml:space="preserve">Commerce, Justice, State, Judiciary (CJSA) Appropriations Act of 1998:  Title I, Sec. 115 amends Jacob Wetterling  </t>
  </si>
  <si>
    <t>SOR Wetterling Amendments</t>
  </si>
  <si>
    <t>Proposed Guidelines for Jacob Wetterling (Amended) Federal Register Vol. 63. No. 118 (6/19/96)</t>
  </si>
  <si>
    <t xml:space="preserve">Violent Crime Control and Law Enforcement Act of 1994 - Title XVII Subtitle A:  Jacob Wetterling Crimes Against Children and Sexually Violent Offender Registration Act </t>
  </si>
  <si>
    <t>SOR
Wetterling</t>
  </si>
  <si>
    <t>Sets out minimum standards for state sex offender registration programs</t>
  </si>
  <si>
    <t>HR 2137</t>
  </si>
  <si>
    <t>14071(d)</t>
  </si>
  <si>
    <t>Violent Crime Control and Law Enforcement Act of 1994 (Amendment: Megan's Law)</t>
  </si>
  <si>
    <t>SOR
Megan's Law</t>
  </si>
  <si>
    <t>Requires release of "relevant" info re. sexually violent offenders to  public</t>
  </si>
  <si>
    <t>S 1675</t>
  </si>
  <si>
    <t>Pam Lychner Sexual Offender Tracking and Identification Act of 1996)</t>
  </si>
  <si>
    <t>SOR
Pam Lychner</t>
  </si>
  <si>
    <t>Requires creation of national database to track sex offenders</t>
  </si>
  <si>
    <t>Bob Poe</t>
  </si>
  <si>
    <t>March 3, 1999 (joint meeting with TIC)</t>
  </si>
  <si>
    <r>
      <t>BKGRD CK - FBI OK</t>
    </r>
    <r>
      <rPr>
        <b/>
        <vertAlign val="superscript"/>
        <sz val="8"/>
        <rFont val="Arial"/>
        <family val="2"/>
      </rPr>
      <t xml:space="preserve"> [a]</t>
    </r>
  </si>
  <si>
    <r>
      <t xml:space="preserve">UOCT UPDATE </t>
    </r>
    <r>
      <rPr>
        <b/>
        <vertAlign val="superscript"/>
        <sz val="8"/>
        <rFont val="Arial"/>
        <family val="2"/>
      </rPr>
      <t>[b]</t>
    </r>
  </si>
  <si>
    <r>
      <t>FY99 Meetings</t>
    </r>
    <r>
      <rPr>
        <b/>
        <vertAlign val="superscript"/>
        <sz val="11"/>
        <rFont val="Arial"/>
        <family val="2"/>
      </rPr>
      <t>[a]</t>
    </r>
    <r>
      <rPr>
        <b/>
        <sz val="11"/>
        <rFont val="Arial"/>
        <family val="2"/>
      </rPr>
      <t xml:space="preserve">:  </t>
    </r>
  </si>
  <si>
    <t>Dept. of Administration - ITG</t>
  </si>
  <si>
    <t>Dept. of Administration - PDA</t>
  </si>
  <si>
    <t>Blair McCune</t>
  </si>
  <si>
    <t>264-4412</t>
  </si>
  <si>
    <t>Dept. of Administration - OPA</t>
  </si>
  <si>
    <t>Debbie Tandeske</t>
  </si>
  <si>
    <t>269-3502</t>
  </si>
  <si>
    <t>Steve Bouch</t>
  </si>
  <si>
    <t>264-8232</t>
  </si>
  <si>
    <t>264-8291</t>
  </si>
  <si>
    <t>Duane Udland</t>
  </si>
  <si>
    <r>
      <t xml:space="preserve"> as of 6/30/99</t>
    </r>
    <r>
      <rPr>
        <b/>
        <vertAlign val="superscript"/>
        <sz val="10"/>
        <rFont val="Arial"/>
        <family val="2"/>
      </rPr>
      <t>[a]</t>
    </r>
  </si>
  <si>
    <r>
      <t>Total</t>
    </r>
    <r>
      <rPr>
        <b/>
        <u val="double"/>
        <vertAlign val="superscript"/>
        <sz val="10"/>
        <rFont val="Arial"/>
        <family val="2"/>
      </rPr>
      <t xml:space="preserve"> [b]</t>
    </r>
  </si>
  <si>
    <r>
      <t>Tenprints</t>
    </r>
    <r>
      <rPr>
        <b/>
        <vertAlign val="superscript"/>
        <sz val="10"/>
        <rFont val="Arial"/>
        <family val="2"/>
      </rPr>
      <t xml:space="preserve"> [c]</t>
    </r>
  </si>
  <si>
    <r>
      <t>Latents</t>
    </r>
    <r>
      <rPr>
        <b/>
        <vertAlign val="superscript"/>
        <sz val="10"/>
        <rFont val="Arial"/>
        <family val="2"/>
      </rPr>
      <t xml:space="preserve"> [d]</t>
    </r>
  </si>
  <si>
    <r>
      <t xml:space="preserve">False ID Hits </t>
    </r>
    <r>
      <rPr>
        <b/>
        <vertAlign val="superscript"/>
        <sz val="10"/>
        <rFont val="Arial"/>
        <family val="2"/>
      </rPr>
      <t xml:space="preserve">[e] </t>
    </r>
  </si>
  <si>
    <r>
      <t>"Cold Hits"</t>
    </r>
    <r>
      <rPr>
        <b/>
        <vertAlign val="superscript"/>
        <sz val="10"/>
        <rFont val="Arial"/>
        <family val="2"/>
      </rPr>
      <t xml:space="preserve"> [f]</t>
    </r>
    <r>
      <rPr>
        <b/>
        <sz val="10"/>
        <rFont val="Arial"/>
        <family val="2"/>
      </rPr>
      <t xml:space="preserve">  </t>
    </r>
  </si>
  <si>
    <t>not available</t>
  </si>
  <si>
    <t xml:space="preserve">Deceased   </t>
  </si>
  <si>
    <r>
      <t xml:space="preserve">Criminal </t>
    </r>
    <r>
      <rPr>
        <b/>
        <vertAlign val="superscript"/>
        <sz val="10"/>
        <rFont val="Arial"/>
        <family val="2"/>
      </rPr>
      <t>[a]</t>
    </r>
  </si>
  <si>
    <r>
      <t xml:space="preserve">Appplicant </t>
    </r>
    <r>
      <rPr>
        <b/>
        <vertAlign val="superscript"/>
        <sz val="10"/>
        <rFont val="Arial"/>
        <family val="2"/>
      </rPr>
      <t>[b]</t>
    </r>
  </si>
  <si>
    <r>
      <t xml:space="preserve">Juvenile </t>
    </r>
    <r>
      <rPr>
        <b/>
        <vertAlign val="superscript"/>
        <sz val="10"/>
        <rFont val="Arial"/>
        <family val="2"/>
      </rPr>
      <t>[d]</t>
    </r>
  </si>
  <si>
    <r>
      <t xml:space="preserve">For concealed handgun permit </t>
    </r>
    <r>
      <rPr>
        <vertAlign val="superscript"/>
        <sz val="10"/>
        <rFont val="Arial"/>
        <family val="2"/>
      </rPr>
      <t>[c]</t>
    </r>
  </si>
  <si>
    <r>
      <t xml:space="preserve">Sex Offender Registration </t>
    </r>
    <r>
      <rPr>
        <b/>
        <vertAlign val="superscript"/>
        <sz val="10"/>
        <rFont val="Arial"/>
        <family val="2"/>
      </rPr>
      <t>[e]</t>
    </r>
  </si>
  <si>
    <r>
      <t>DNA</t>
    </r>
    <r>
      <rPr>
        <b/>
        <vertAlign val="superscript"/>
        <sz val="10"/>
        <rFont val="Arial"/>
        <family val="2"/>
      </rPr>
      <t xml:space="preserve"> [f]</t>
    </r>
  </si>
  <si>
    <r>
      <t xml:space="preserve">Elimination </t>
    </r>
    <r>
      <rPr>
        <b/>
        <vertAlign val="superscript"/>
        <sz val="10"/>
        <rFont val="Arial"/>
        <family val="2"/>
      </rPr>
      <t>[g]</t>
    </r>
  </si>
  <si>
    <r>
      <t xml:space="preserve">Other </t>
    </r>
    <r>
      <rPr>
        <b/>
        <vertAlign val="superscript"/>
        <sz val="10"/>
        <rFont val="Arial"/>
        <family val="2"/>
      </rPr>
      <t>[h]</t>
    </r>
  </si>
  <si>
    <r>
      <t xml:space="preserve">Noncriminal:  Driver's License/State ID Card </t>
    </r>
    <r>
      <rPr>
        <vertAlign val="superscript"/>
        <sz val="10"/>
        <rFont val="Arial"/>
        <family val="2"/>
      </rPr>
      <t>[a]</t>
    </r>
    <r>
      <rPr>
        <sz val="10"/>
        <rFont val="Arial"/>
        <family val="2"/>
      </rPr>
      <t xml:space="preserve"> </t>
    </r>
  </si>
  <si>
    <r>
      <t xml:space="preserve">Criminal:  Booking Photos </t>
    </r>
    <r>
      <rPr>
        <vertAlign val="superscript"/>
        <sz val="10"/>
        <rFont val="Arial"/>
        <family val="2"/>
      </rPr>
      <t>[b]</t>
    </r>
  </si>
  <si>
    <r>
      <t>Total APSIN Transactions</t>
    </r>
    <r>
      <rPr>
        <b/>
        <u val="double"/>
        <vertAlign val="superscript"/>
        <sz val="10"/>
        <rFont val="Arial"/>
        <family val="2"/>
      </rPr>
      <t xml:space="preserve"> [a]</t>
    </r>
  </si>
  <si>
    <r>
      <t xml:space="preserve">Display "Interested Person Report" </t>
    </r>
    <r>
      <rPr>
        <vertAlign val="superscript"/>
        <sz val="10"/>
        <rFont val="Arial"/>
        <family val="2"/>
      </rPr>
      <t>[b]</t>
    </r>
  </si>
  <si>
    <r>
      <t xml:space="preserve">Display "Any Person Report" </t>
    </r>
    <r>
      <rPr>
        <vertAlign val="superscript"/>
        <sz val="10"/>
        <rFont val="Arial"/>
        <family val="2"/>
      </rPr>
      <t>[c]</t>
    </r>
  </si>
  <si>
    <r>
      <t>Display "Criminal History Report"</t>
    </r>
    <r>
      <rPr>
        <vertAlign val="superscript"/>
        <sz val="10"/>
        <rFont val="Arial"/>
        <family val="2"/>
      </rPr>
      <t>[d]</t>
    </r>
  </si>
  <si>
    <r>
      <t>Hot File Records</t>
    </r>
    <r>
      <rPr>
        <vertAlign val="superscript"/>
        <sz val="10"/>
        <rFont val="Arial"/>
        <family val="2"/>
      </rPr>
      <t>[f]</t>
    </r>
  </si>
  <si>
    <r>
      <t xml:space="preserve">Interstate Identification Index </t>
    </r>
    <r>
      <rPr>
        <vertAlign val="superscript"/>
        <sz val="10"/>
        <rFont val="Arial"/>
        <family val="2"/>
      </rPr>
      <t>[g]</t>
    </r>
  </si>
  <si>
    <r>
      <t>Total NLETS Transactions</t>
    </r>
    <r>
      <rPr>
        <b/>
        <u val="double"/>
        <vertAlign val="superscript"/>
        <sz val="10"/>
        <rFont val="Arial"/>
        <family val="2"/>
      </rPr>
      <t xml:space="preserve"> [h]</t>
    </r>
  </si>
  <si>
    <t xml:space="preserve">[a]  </t>
  </si>
  <si>
    <t>There are additional types of APSIN transactions that are not included in this table.</t>
  </si>
  <si>
    <t xml:space="preserve">[b] </t>
  </si>
  <si>
    <t xml:space="preserve">See 13 AAC 68.315. </t>
  </si>
  <si>
    <t xml:space="preserve">[c]  </t>
  </si>
  <si>
    <t>See 13 AAC 68.310.</t>
  </si>
  <si>
    <t xml:space="preserve">[d]  </t>
  </si>
  <si>
    <t>See 13 AAC 68.305(b) and (c).</t>
  </si>
  <si>
    <t>"III" records include national criminal history records maintained by the FBI and automated access to other state records based on state record "pointers" maintained by the FBI.</t>
  </si>
  <si>
    <t>(FY98 number reflected partial year measurement)</t>
  </si>
  <si>
    <t>The law enforcement agency entering the warrant information selects warrant type from a table in APSIN.</t>
  </si>
  <si>
    <t>Total Persons with Warrants</t>
  </si>
  <si>
    <r>
      <t>Protective Order</t>
    </r>
    <r>
      <rPr>
        <vertAlign val="superscript"/>
        <sz val="10"/>
        <rFont val="Arial"/>
        <family val="2"/>
      </rPr>
      <t xml:space="preserve"> [b]</t>
    </r>
  </si>
  <si>
    <r>
      <t xml:space="preserve">Inactive </t>
    </r>
    <r>
      <rPr>
        <b/>
        <vertAlign val="superscript"/>
        <sz val="10"/>
        <rFont val="Arial"/>
        <family val="2"/>
      </rPr>
      <t>[a]</t>
    </r>
  </si>
  <si>
    <r>
      <t>Ex Parte</t>
    </r>
    <r>
      <rPr>
        <vertAlign val="superscript"/>
        <sz val="10"/>
        <rFont val="Arial"/>
        <family val="2"/>
      </rPr>
      <t xml:space="preserve"> [c]</t>
    </r>
  </si>
  <si>
    <r>
      <t>Emergency</t>
    </r>
    <r>
      <rPr>
        <vertAlign val="superscript"/>
        <sz val="10"/>
        <rFont val="Arial"/>
        <family val="2"/>
      </rPr>
      <t xml:space="preserve"> [d]</t>
    </r>
  </si>
  <si>
    <r>
      <t xml:space="preserve">Restraining Order </t>
    </r>
    <r>
      <rPr>
        <vertAlign val="superscript"/>
        <sz val="10"/>
        <rFont val="Arial"/>
        <family val="2"/>
      </rPr>
      <t>[e]</t>
    </r>
  </si>
  <si>
    <t xml:space="preserve">Felony/misdemeanor indicator is set in APSIN only after conviction; this number includes all charge records without a disposition in APSIN. </t>
  </si>
  <si>
    <r>
      <t xml:space="preserve">Arrest Agency </t>
    </r>
    <r>
      <rPr>
        <b/>
        <vertAlign val="superscript"/>
        <sz val="8"/>
        <rFont val="Arial"/>
        <family val="2"/>
      </rPr>
      <t xml:space="preserve"> [a]</t>
    </r>
  </si>
  <si>
    <r>
      <t>[a]</t>
    </r>
    <r>
      <rPr>
        <sz val="10"/>
        <rFont val="Arial"/>
        <family val="2"/>
      </rPr>
      <t xml:space="preserve"> "Arrest Agency" means the agency shown in APSIN to have made the arrest or filed the charge.  If the </t>
    </r>
  </si>
  <si>
    <r>
      <t xml:space="preserve">[b] </t>
    </r>
    <r>
      <rPr>
        <sz val="10"/>
        <rFont val="Arial"/>
        <family val="2"/>
      </rPr>
      <t xml:space="preserve"> Charge means individual charge or count; for example an arrest for one count of burglary and two counts</t>
    </r>
  </si>
  <si>
    <r>
      <t>[c]</t>
    </r>
    <r>
      <rPr>
        <sz val="10"/>
        <rFont val="Arial"/>
        <family val="0"/>
      </rPr>
      <t xml:space="preserve">  Records entered by Information Systems are test records.</t>
    </r>
  </si>
  <si>
    <t xml:space="preserve">is attributable to this procedural change. </t>
  </si>
  <si>
    <t>MUNICIPAL PROSECUTOR</t>
  </si>
  <si>
    <t>[d]  "Other" indicates a clearly erroneous disposition agency code, e.g., an agency other than a court or prosecutor.</t>
  </si>
  <si>
    <t>ALL CHARGES</t>
  </si>
  <si>
    <t>[b]  During FY98, R&amp;I data entry personnel were directed to enter prosecution agency codes for the disposing agency in APSIN, for charges declined for prosecution; previously, declines were</t>
  </si>
  <si>
    <t>[a]  See AS 12.80.060, requiring jails to fingerprint persons for criminal charges at the time of admission and requiring  courts to determine, at the time of initial or other court appearance, whether fingerprints are on file for a charge, and if not, order the defendant to report to a jail or other location for fingerprinting.</t>
  </si>
  <si>
    <r>
      <t>DISPOSING AGENCY</t>
    </r>
    <r>
      <rPr>
        <b/>
        <vertAlign val="superscript"/>
        <sz val="8"/>
        <rFont val="Arial"/>
        <family val="2"/>
      </rPr>
      <t xml:space="preserve"> [b]</t>
    </r>
  </si>
  <si>
    <t>[c]  Felony/misdemeanor indicator is set in APSIN only after conviction.</t>
  </si>
  <si>
    <t>Felony 
Charges</t>
  </si>
  <si>
    <t>Misdemeanor
Charges</t>
  </si>
  <si>
    <r>
      <t>Non- conviction
Charges</t>
    </r>
    <r>
      <rPr>
        <b/>
        <vertAlign val="superscript"/>
        <sz val="8"/>
        <rFont val="Arial"/>
        <family val="2"/>
      </rPr>
      <t>[c]</t>
    </r>
  </si>
  <si>
    <t>Two full-time audit positions are supported by a grant from the Division of Alaska State Troopers, from a Bureau of Justice Assistance grant under the Byrne grant program, from 5% of the Byrne funds that must be set-aside each year for records improvement until the state achieves certain completeness, accuracy, and timeliness criteria.</t>
  </si>
  <si>
    <t>Both auditors use an audit manual (including forms and reporting formats) developed under a grant from the Bureau of Justice Statistics, National Criminal History Improvement Program (NCHIP).</t>
  </si>
  <si>
    <t>arrest/charging incidents</t>
  </si>
  <si>
    <t>individual criminal charges</t>
  </si>
  <si>
    <t>Total Charges</t>
  </si>
  <si>
    <t>The tables in this section summarize audit (and related training) activities completed during the last fiscal year, in compliance with AS 12.62.150(c).  Copies of the actual audit reports/findings are available to criminal justice agencies upon request.</t>
  </si>
  <si>
    <t>Bureau of Justice Assistance Grant Programs, Drug Control and System Improvement Program</t>
  </si>
  <si>
    <t>Sets grant requirements involving Immigration and Naturalization Service</t>
  </si>
  <si>
    <t>SCIA</t>
  </si>
  <si>
    <t>FBI  Records</t>
  </si>
  <si>
    <t>Relates to collection, maintenance and dissemination of identification records and information</t>
  </si>
  <si>
    <t>922(g)</t>
  </si>
  <si>
    <t>Gun Control Act of 1968, as amended, including Brady Handgun Violence Prevention Act</t>
  </si>
  <si>
    <t>BRADY, NICS</t>
  </si>
  <si>
    <t>Requires federally licensed firearms dealers to contact state or federal agency for background check before transferring firearm</t>
  </si>
  <si>
    <t>Unalaska Police Dept</t>
  </si>
  <si>
    <t>COR</t>
  </si>
  <si>
    <t>Cordova Police Dept</t>
  </si>
  <si>
    <t>PET</t>
  </si>
  <si>
    <t>Petersburg Police Dept</t>
  </si>
  <si>
    <t>SKA</t>
  </si>
  <si>
    <t>Skagway Police Dept</t>
  </si>
  <si>
    <t>ANCT</t>
  </si>
  <si>
    <t>Anch Muni Transportation Inspect</t>
  </si>
  <si>
    <t>FBIM</t>
  </si>
  <si>
    <t>Fbks N. Star Borough I/M Program</t>
  </si>
  <si>
    <t>HOO</t>
  </si>
  <si>
    <t>Hoonah Police Dept</t>
  </si>
  <si>
    <t>MUNI</t>
  </si>
  <si>
    <t>Anchorage Muni  I/M Program</t>
  </si>
  <si>
    <t>DAD</t>
  </si>
  <si>
    <t>Dillingham DA's Office</t>
  </si>
  <si>
    <t>KAK</t>
  </si>
  <si>
    <t>Kake Police Dept</t>
  </si>
  <si>
    <t xml:space="preserve">SOL </t>
  </si>
  <si>
    <t>Soldotna Police Dept</t>
  </si>
  <si>
    <t>SCCI</t>
  </si>
  <si>
    <t>Seward Corrections</t>
  </si>
  <si>
    <t>DOCP</t>
  </si>
  <si>
    <t>Palmer Corrections</t>
  </si>
  <si>
    <t>WPFT</t>
  </si>
  <si>
    <t>Kenai Corr/Pre-Trial</t>
  </si>
  <si>
    <t>ACC</t>
  </si>
  <si>
    <t>Anch 6th Ave Corrections</t>
  </si>
  <si>
    <t>CIPA</t>
  </si>
  <si>
    <t>Cook Inlet Pre-Trial</t>
  </si>
  <si>
    <t>APO</t>
  </si>
  <si>
    <t>Anchorage Adult Probation</t>
  </si>
  <si>
    <t>NRCI</t>
  </si>
  <si>
    <t>Fairbanks Corrections</t>
  </si>
  <si>
    <t>HMCC</t>
  </si>
  <si>
    <t>Eagle River Corrections</t>
  </si>
  <si>
    <t>DOCN</t>
  </si>
  <si>
    <t>6+ years old</t>
  </si>
  <si>
    <t>2 to &lt;3 years old</t>
  </si>
  <si>
    <t>3 to &lt;4 years old</t>
  </si>
  <si>
    <t>4 to &lt;5 years old</t>
  </si>
  <si>
    <t>UNAE</t>
  </si>
  <si>
    <t>UNLE</t>
  </si>
  <si>
    <t>US MARSHALL</t>
  </si>
  <si>
    <t>WPD</t>
  </si>
  <si>
    <t>5 to &lt;6 years old</t>
  </si>
  <si>
    <t>STATE TROOPERS</t>
  </si>
  <si>
    <t>ALASKA</t>
  </si>
  <si>
    <t>KING COVE</t>
  </si>
  <si>
    <t>NORTH SLOPE</t>
  </si>
  <si>
    <t>ALEKNAGIK</t>
  </si>
  <si>
    <t>GAMBELL</t>
  </si>
  <si>
    <t>HOOPER BAY</t>
  </si>
  <si>
    <t>KWETHLUK</t>
  </si>
  <si>
    <t>NUNAPITCHUK</t>
  </si>
  <si>
    <t>QUINHAGAK</t>
  </si>
  <si>
    <t>SHAKTOOLIK</t>
  </si>
  <si>
    <t>TUNUNAK</t>
  </si>
  <si>
    <t>LOCATION /</t>
  </si>
  <si>
    <t>Population</t>
  </si>
  <si>
    <t>(APSIN criminal history data)</t>
  </si>
  <si>
    <t>Nome Corrections</t>
  </si>
  <si>
    <t>MSPT</t>
  </si>
  <si>
    <t>Palmer Mat-Su Pre-Trial</t>
  </si>
  <si>
    <t>SRCI</t>
  </si>
  <si>
    <t>Juneau Corr/ Lemon Creek</t>
  </si>
  <si>
    <t>KCC</t>
  </si>
  <si>
    <t>Ketchikan Corrections</t>
  </si>
  <si>
    <t>DOCJ</t>
  </si>
  <si>
    <t>Recreational Hunting Safety and Preservation Act of 1994</t>
  </si>
  <si>
    <r>
      <t>DPS' Division of Administrative Services</t>
    </r>
    <r>
      <rPr>
        <sz val="10"/>
        <rFont val="Arial"/>
        <family val="0"/>
      </rPr>
      <t xml:space="preserve"> operates the state central repository of criminal justice information.</t>
    </r>
  </si>
  <si>
    <r>
      <t xml:space="preserve">The </t>
    </r>
    <r>
      <rPr>
        <b/>
        <sz val="10"/>
        <rFont val="Arial"/>
        <family val="2"/>
      </rPr>
      <t>Information Systems</t>
    </r>
    <r>
      <rPr>
        <sz val="10"/>
        <rFont val="Arial"/>
        <family val="0"/>
      </rPr>
      <t xml:space="preserve"> </t>
    </r>
    <r>
      <rPr>
        <b/>
        <sz val="10"/>
        <rFont val="Arial"/>
        <family val="2"/>
      </rPr>
      <t>Section</t>
    </r>
    <r>
      <rPr>
        <sz val="10"/>
        <rFont val="Arial"/>
        <family val="0"/>
      </rPr>
      <t xml:space="preserve"> is responsible for</t>
    </r>
  </si>
  <si>
    <r>
      <t xml:space="preserve">The </t>
    </r>
    <r>
      <rPr>
        <b/>
        <sz val="10"/>
        <rFont val="Arial"/>
        <family val="2"/>
      </rPr>
      <t>Records and Identification Bureau (R&amp;I)</t>
    </r>
    <r>
      <rPr>
        <sz val="10"/>
        <rFont val="Arial"/>
        <family val="2"/>
      </rPr>
      <t xml:space="preserve"> is responsible for:</t>
    </r>
  </si>
  <si>
    <t xml:space="preserve"> as of 6/30/98</t>
  </si>
  <si>
    <t>as of 6/30/97</t>
  </si>
  <si>
    <t>as of  6/30/96</t>
  </si>
  <si>
    <t xml:space="preserve"> as of 6/30/95</t>
  </si>
  <si>
    <t>n/a</t>
  </si>
  <si>
    <t>Type of AFIS Record</t>
  </si>
  <si>
    <t>PUBLIC LAW</t>
  </si>
  <si>
    <t>EFF. DATE</t>
  </si>
  <si>
    <t>Agency</t>
  </si>
  <si>
    <t xml:space="preserve">Display Full Criminal History </t>
  </si>
  <si>
    <t xml:space="preserve">Display Basic Person </t>
  </si>
  <si>
    <t>on    6/30/97</t>
  </si>
  <si>
    <t>on    6/30/96</t>
  </si>
  <si>
    <t>on    6/30/95</t>
  </si>
  <si>
    <t>on    6/30/98</t>
  </si>
  <si>
    <t>Bench</t>
  </si>
  <si>
    <t>Active</t>
  </si>
  <si>
    <t>AS 18.65.540</t>
  </si>
  <si>
    <t>Requires central registry of protective orders, makes DV misdemeanor "serious offense" for record dissemination; makes DHSS a "criminal justice agency" to authorized direct access to APSIN to investigate DV</t>
  </si>
  <si>
    <t>N. SLOPE BOR.</t>
  </si>
  <si>
    <t>DELTA JUNCT.</t>
  </si>
  <si>
    <t>COOPER LNDG</t>
  </si>
  <si>
    <t>CORRECTIONS/PAROLE</t>
  </si>
  <si>
    <t xml:space="preserve">GAL </t>
  </si>
  <si>
    <t>HEAE</t>
  </si>
  <si>
    <t>HOOE</t>
  </si>
  <si>
    <t>KLFE</t>
  </si>
  <si>
    <t>KODV</t>
  </si>
  <si>
    <t xml:space="preserve">NEN </t>
  </si>
  <si>
    <t>AST MAT-SU REG OFFICE</t>
  </si>
  <si>
    <t>PETE</t>
  </si>
  <si>
    <t>EKWOK</t>
  </si>
  <si>
    <t>RDAD</t>
  </si>
  <si>
    <t>REZA</t>
  </si>
  <si>
    <t>RHSA</t>
  </si>
  <si>
    <t>KOYUKUK</t>
  </si>
  <si>
    <t>RHYB</t>
  </si>
  <si>
    <t>SANE</t>
  </si>
  <si>
    <t>SEFE</t>
  </si>
  <si>
    <t>SOLI</t>
  </si>
  <si>
    <t>NLETS means the National Law Enforcement Telecommunications System, used to exchange law enforcement information between states.</t>
  </si>
  <si>
    <t>Ft. Wainwright Sec. Police</t>
  </si>
  <si>
    <t>FBI</t>
  </si>
  <si>
    <t>US-Fed Bureau Of Invest</t>
  </si>
  <si>
    <t>USFR</t>
  </si>
  <si>
    <t>Ft. Richardson Sec. Police</t>
  </si>
  <si>
    <t>USM</t>
  </si>
  <si>
    <t>US Marshal's Office</t>
  </si>
  <si>
    <t>USPA</t>
  </si>
  <si>
    <t>US Probation</t>
  </si>
  <si>
    <t>USIN</t>
  </si>
  <si>
    <t>US Immigration &amp; Nat</t>
  </si>
  <si>
    <t>CBOR</t>
  </si>
  <si>
    <t>US Customs/Border</t>
  </si>
  <si>
    <t>USPS</t>
  </si>
  <si>
    <t>US Postal Inspection</t>
  </si>
  <si>
    <t>ATF</t>
  </si>
  <si>
    <t>Alcohol/Tobacco/Firearms</t>
  </si>
  <si>
    <t>DEAA</t>
  </si>
  <si>
    <t>US-Drug Enforcement</t>
  </si>
  <si>
    <t>FAA</t>
  </si>
  <si>
    <t>Federal Aviation Security</t>
  </si>
  <si>
    <t>IRS</t>
  </si>
  <si>
    <t>Internal Revenue Service</t>
  </si>
  <si>
    <t>USEI</t>
  </si>
  <si>
    <t>Elmendorf OSI</t>
  </si>
  <si>
    <t>USFP</t>
  </si>
  <si>
    <t>US Protective Service</t>
  </si>
  <si>
    <t>US Customs-Anch</t>
  </si>
  <si>
    <t>USFW</t>
  </si>
  <si>
    <t>US Fish/Wildlife Enforcemt</t>
  </si>
  <si>
    <t>DAAN</t>
  </si>
  <si>
    <t>Anchorage DA's Office</t>
  </si>
  <si>
    <t>DAF</t>
  </si>
  <si>
    <t>Fairbanks DA's Office</t>
  </si>
  <si>
    <t>DAPP</t>
  </si>
  <si>
    <t>District Attorney Palmer</t>
  </si>
  <si>
    <t>AGA</t>
  </si>
  <si>
    <t>State Dept. of Revenue Total</t>
  </si>
  <si>
    <t>State Dept. of Corrections Total</t>
  </si>
  <si>
    <t>State Dept. of Law Total</t>
  </si>
  <si>
    <t>State: University of Alaska Total</t>
  </si>
  <si>
    <t>State Dept. of Commerce Total</t>
  </si>
  <si>
    <t>Attorney Generals Office-Criminal</t>
  </si>
  <si>
    <t>AGAH</t>
  </si>
  <si>
    <t>Attorney Generals Office-Civil</t>
  </si>
  <si>
    <t>DAJJ</t>
  </si>
  <si>
    <t>Juneau DA's Office</t>
  </si>
  <si>
    <t>DABB</t>
  </si>
  <si>
    <t>Bethel District Attorney</t>
  </si>
  <si>
    <t>DAK</t>
  </si>
  <si>
    <t>Ketchikan DA's Office</t>
  </si>
  <si>
    <t>DAKK</t>
  </si>
  <si>
    <t>Kodiak DA's Office</t>
  </si>
  <si>
    <t>DFYS</t>
  </si>
  <si>
    <t>ASAP</t>
  </si>
  <si>
    <t>Alcohol Safety</t>
  </si>
  <si>
    <t>MYC</t>
  </si>
  <si>
    <t>Anchorage Youth Facility</t>
  </si>
  <si>
    <t>PUBH</t>
  </si>
  <si>
    <t>H&amp;SS Public Health</t>
  </si>
  <si>
    <t>DFYP</t>
  </si>
  <si>
    <t>DFYF</t>
  </si>
  <si>
    <t>H&amp;SS-Fairbanks</t>
  </si>
  <si>
    <t>JHCA</t>
  </si>
  <si>
    <t>Johnson Human Services</t>
  </si>
  <si>
    <t>DFYJ</t>
  </si>
  <si>
    <t>JDC</t>
  </si>
  <si>
    <t>Juneau Data Center</t>
  </si>
  <si>
    <t>ADC</t>
  </si>
  <si>
    <t>Anchorage Data Center</t>
  </si>
  <si>
    <t>PUBD</t>
  </si>
  <si>
    <t>Anch Public Defenders</t>
  </si>
  <si>
    <t>FDC</t>
  </si>
  <si>
    <t>Fairbanks Data Center</t>
  </si>
  <si>
    <t>FAP</t>
  </si>
  <si>
    <t>Fairbanks Airport Police</t>
  </si>
  <si>
    <t>AAP</t>
  </si>
  <si>
    <t>Airport Safety</t>
  </si>
  <si>
    <t>UOAF</t>
  </si>
  <si>
    <t>University Police-Fairbanks</t>
  </si>
  <si>
    <t>UOAA</t>
  </si>
  <si>
    <t>University Police-Anchorage</t>
  </si>
  <si>
    <t>UOAP</t>
  </si>
  <si>
    <t>U. of A. Anchorage Parking</t>
  </si>
  <si>
    <t>DAN</t>
  </si>
  <si>
    <t>Anchorage District Court</t>
  </si>
  <si>
    <t>DFA</t>
  </si>
  <si>
    <t>Fairbanks District Court</t>
  </si>
  <si>
    <t>DJU</t>
  </si>
  <si>
    <t>RHRD</t>
  </si>
  <si>
    <t>CIBW</t>
  </si>
  <si>
    <t>STM</t>
  </si>
  <si>
    <t>Creates new class C felony, failure to stop at direction of peace officer when violating traffic law or another crime</t>
  </si>
  <si>
    <t>SCS CS(FIN)</t>
  </si>
  <si>
    <t>HB16</t>
  </si>
  <si>
    <t>KELLY</t>
  </si>
  <si>
    <t>JUVENILE RECORDS; JUVENILE RENDITION</t>
  </si>
  <si>
    <t>AS 47.12</t>
  </si>
  <si>
    <t>Allows data about missing juveniles to be entered into NCIC.  Requires purging juvenile-tried-as-adult record upon receipt of "sealing" order from court, per "dual sentencing" provisions of the bill.</t>
  </si>
  <si>
    <t>HCS(FIN)</t>
  </si>
  <si>
    <t>SB63</t>
  </si>
  <si>
    <t>JUVENILE WAIVER</t>
  </si>
  <si>
    <t>AS 47.12.030</t>
  </si>
  <si>
    <t>Defines offenses for which juvenile 16 or older is to be treated as adult (record maintained by repository)</t>
  </si>
  <si>
    <t>HCS CS(FIN)</t>
  </si>
  <si>
    <t>SB323</t>
  </si>
  <si>
    <t>PEARCE</t>
  </si>
  <si>
    <t>NCIC "hot files" include stolen property, wanted, missing, and unidentified persons, and protective orders.</t>
  </si>
  <si>
    <t>This means the number of times NCIC was accessed through APSIN, by an Alaskan user.</t>
  </si>
  <si>
    <t>APSIN/NCIC/NLETS Transactions: Annual Volume</t>
  </si>
  <si>
    <t>AS 12.63</t>
  </si>
  <si>
    <t>Defines Indecent Exposure, Child Pornography and related sex offender registration requirements</t>
  </si>
  <si>
    <t xml:space="preserve">CS(FIN) </t>
  </si>
  <si>
    <t>HB252</t>
  </si>
  <si>
    <t>RYAN</t>
  </si>
  <si>
    <t>13 AAC 9</t>
  </si>
  <si>
    <t>Defines registration requirements affecting APSIN, SORCR, and Internet programs; exchange of data with FBI's national registry; procedures for registering agencies and R&amp;I data entry staff.  Creates new crime: Failure to Register 1 (class C felony).</t>
  </si>
  <si>
    <t>$30.0           FED REC.</t>
  </si>
  <si>
    <t>SEX OFFENDER REGISTRY</t>
  </si>
  <si>
    <t>AS 18.65.087</t>
  </si>
  <si>
    <t>CS(FIN)am</t>
  </si>
  <si>
    <t>SB154</t>
  </si>
  <si>
    <t>SEE SLA</t>
  </si>
  <si>
    <t xml:space="preserve">CSED </t>
  </si>
  <si>
    <t>Authorizes CSED to access law enforcement records to locate obligors</t>
  </si>
  <si>
    <t>ELLIS</t>
  </si>
  <si>
    <t>AS 47.33.100</t>
  </si>
  <si>
    <t>7 AAC 75.220</t>
  </si>
  <si>
    <t>Requires state/national, fingerprint-based criminal background check for assisted living home employees</t>
  </si>
  <si>
    <t>HB314</t>
  </si>
  <si>
    <t>DOMESTIC VIOLENCE</t>
  </si>
  <si>
    <t>HCS CS(JUD)</t>
  </si>
  <si>
    <t>SB296</t>
  </si>
  <si>
    <t>AS 18.20.302</t>
  </si>
  <si>
    <t>Criminal Justice Agency</t>
  </si>
  <si>
    <t>PFD Eligibility</t>
  </si>
  <si>
    <t>Statute indirectly requires state/national criminal background check for insurance license</t>
  </si>
  <si>
    <t>JUVENILE FINGERPRINTS</t>
  </si>
  <si>
    <t>AS 47.12.210</t>
  </si>
  <si>
    <t>Juveniles may be fingerprinted in same manner as adults</t>
  </si>
  <si>
    <t>AS 22.20.130</t>
  </si>
  <si>
    <t>13 AAC 23.010</t>
  </si>
  <si>
    <t>August 31, 1999</t>
  </si>
  <si>
    <t>Statute requires DPS to adopt regulations for control, discipline of process servers</t>
  </si>
  <si>
    <t>AS 28.15.046</t>
  </si>
  <si>
    <t>13 AAC 08.015</t>
  </si>
  <si>
    <t>Requires state/national, fingerprint-based criminal background check for school bus driver permit</t>
  </si>
  <si>
    <t>AS 18.65.410</t>
  </si>
  <si>
    <t>13 AAC 60</t>
  </si>
  <si>
    <t>Requires fingerprint-based criminal background check for security guard license</t>
  </si>
  <si>
    <t>AS 14.20.020</t>
  </si>
  <si>
    <t>4 AAC 12.001</t>
  </si>
  <si>
    <t>MCGRATH</t>
  </si>
  <si>
    <t>MKI</t>
  </si>
  <si>
    <t>AST METRO UNIT</t>
  </si>
  <si>
    <t>MSE</t>
  </si>
  <si>
    <t>PT. HOPE</t>
  </si>
  <si>
    <t>MST</t>
  </si>
  <si>
    <t>SELAWIK</t>
  </si>
  <si>
    <t>KING SALMON</t>
  </si>
  <si>
    <t>SNA</t>
  </si>
  <si>
    <t>MDI</t>
  </si>
  <si>
    <t>DCO</t>
  </si>
  <si>
    <t>UNALAKLEET</t>
  </si>
  <si>
    <t>CMRCL VEHIC ENFRCMT</t>
  </si>
  <si>
    <t>MT. VILLAGE</t>
  </si>
  <si>
    <t>MSH</t>
  </si>
  <si>
    <t>MSP</t>
  </si>
  <si>
    <t>SAN</t>
  </si>
  <si>
    <t>DCH</t>
  </si>
  <si>
    <t>SDI</t>
  </si>
  <si>
    <t>AST MAJOR CRIME UNIT</t>
  </si>
  <si>
    <t>SWR</t>
  </si>
  <si>
    <t>ALCOHOL BEV CONTRL BD</t>
  </si>
  <si>
    <t>METLAKATLA</t>
  </si>
  <si>
    <t>KIANA</t>
  </si>
  <si>
    <t>MFY</t>
  </si>
  <si>
    <t>NOORVIK</t>
  </si>
  <si>
    <t>DKN</t>
  </si>
  <si>
    <t>DEPT OF LAW (D.A.)</t>
  </si>
  <si>
    <t>MHE</t>
  </si>
  <si>
    <t>U.S. FOREST SERVICE</t>
  </si>
  <si>
    <t>AMCHITKA</t>
  </si>
  <si>
    <t>TANANA</t>
  </si>
  <si>
    <t>DETENTION HOME</t>
  </si>
  <si>
    <t>AST WHITE COLLAR CRIME</t>
  </si>
  <si>
    <t>AST JUDICIAL SVCS</t>
  </si>
  <si>
    <t>CROWN POINT</t>
  </si>
  <si>
    <t>SBA</t>
  </si>
  <si>
    <t>KOTLIK</t>
  </si>
  <si>
    <t>MEM</t>
  </si>
  <si>
    <t>NONDALTON</t>
  </si>
  <si>
    <t>SUPREME COURT</t>
  </si>
  <si>
    <t>over 1,000</t>
  </si>
  <si>
    <t>over 7,200</t>
  </si>
  <si>
    <t>[b]</t>
  </si>
  <si>
    <t>[a]</t>
  </si>
  <si>
    <t>[c]</t>
  </si>
  <si>
    <t>[d]</t>
  </si>
  <si>
    <t>For work w/ children/dep. adults</t>
  </si>
  <si>
    <t>Juneau Youth Facility</t>
  </si>
  <si>
    <t>Bethel Youth Facility</t>
  </si>
  <si>
    <t>Other youth facilities</t>
  </si>
  <si>
    <t>[e]</t>
  </si>
  <si>
    <t>[f]</t>
  </si>
  <si>
    <t>[g]</t>
  </si>
  <si>
    <t>AS 12.80.060</t>
  </si>
  <si>
    <t>AS 18.65.700</t>
  </si>
  <si>
    <t>AS 44.41.035</t>
  </si>
  <si>
    <t>[h]</t>
  </si>
  <si>
    <t>+/- prior year</t>
  </si>
  <si>
    <t>Persons With No Criminal History Record</t>
  </si>
  <si>
    <t>Persons With Criminal History Record</t>
  </si>
  <si>
    <t xml:space="preserve">AFIS Database: Tenprint/Latent Records &amp; Hits </t>
  </si>
  <si>
    <t>HEALY</t>
  </si>
  <si>
    <t>MNE</t>
  </si>
  <si>
    <t>PELICAN</t>
  </si>
  <si>
    <t>MPE</t>
  </si>
  <si>
    <t>MWR</t>
  </si>
  <si>
    <t>SHEMYA</t>
  </si>
  <si>
    <t>MVA</t>
  </si>
  <si>
    <t>MAM</t>
  </si>
  <si>
    <t>FY YUKON</t>
  </si>
  <si>
    <t>HOLY CROSS</t>
  </si>
  <si>
    <t>SPE</t>
  </si>
  <si>
    <t>MAT-SU</t>
  </si>
  <si>
    <t>REGIONAL OFFICE</t>
  </si>
  <si>
    <t xml:space="preserve">DEPT OF CORRECTIONS </t>
  </si>
  <si>
    <t xml:space="preserve">JUNEAU </t>
  </si>
  <si>
    <t>APSIN CODE</t>
  </si>
  <si>
    <t>DISTRICT ATTORNEY</t>
  </si>
  <si>
    <t>MCO</t>
  </si>
  <si>
    <t>MAGISTRATE</t>
  </si>
  <si>
    <t>1ST JUD. DIST.</t>
  </si>
  <si>
    <t>SKO</t>
  </si>
  <si>
    <t>DAJ</t>
  </si>
  <si>
    <t>DHA</t>
  </si>
  <si>
    <t>SFA</t>
  </si>
  <si>
    <t>DGA</t>
  </si>
  <si>
    <t>MDJ</t>
  </si>
  <si>
    <t>SPA</t>
  </si>
  <si>
    <t>MNP</t>
  </si>
  <si>
    <t>SSI</t>
  </si>
  <si>
    <t>SGL</t>
  </si>
  <si>
    <t>2ND DISTRICT</t>
  </si>
  <si>
    <t>MTO</t>
  </si>
  <si>
    <t>% FP</t>
  </si>
  <si>
    <t>MPA</t>
  </si>
  <si>
    <t>SAVOONGA</t>
  </si>
  <si>
    <t xml:space="preserve">FY98 </t>
  </si>
  <si>
    <t>%FP</t>
  </si>
  <si>
    <t>#FP</t>
  </si>
  <si>
    <t>SUPERIOR COURT Total</t>
  </si>
  <si>
    <t>MAGISTRATE Total</t>
  </si>
  <si>
    <t>DISTRICT COURT Total</t>
  </si>
  <si>
    <t>DISTRICT ATTORNEY Total</t>
  </si>
  <si>
    <t>Bethel Probation</t>
  </si>
  <si>
    <t>Kenai Probation</t>
  </si>
  <si>
    <t>ON SITE AUDIT</t>
  </si>
  <si>
    <t>Tok</t>
  </si>
  <si>
    <t>Delta Jnct</t>
  </si>
  <si>
    <t>Eielson</t>
  </si>
  <si>
    <t>Ft.Wainwright</t>
  </si>
  <si>
    <t>Fairbanks</t>
  </si>
  <si>
    <t>Fairbanks AST</t>
  </si>
  <si>
    <t>Anchorage</t>
  </si>
  <si>
    <t>H&amp;SS-Family &amp; Youth Svc</t>
  </si>
  <si>
    <t>Fairbanks Airport Security</t>
  </si>
  <si>
    <t>Juneau</t>
  </si>
  <si>
    <t>Sitka</t>
  </si>
  <si>
    <t>Dillingham</t>
  </si>
  <si>
    <t>Barrow</t>
  </si>
  <si>
    <t>North Pole</t>
  </si>
  <si>
    <t>Bethel</t>
  </si>
  <si>
    <t>Palmer</t>
  </si>
  <si>
    <t>Talkeetna</t>
  </si>
  <si>
    <t>Wasilla</t>
  </si>
  <si>
    <t>Elmendorf</t>
  </si>
  <si>
    <t>US Fish &amp; Wildlife Enforce.</t>
  </si>
  <si>
    <t>Ft.Richardson</t>
  </si>
  <si>
    <t>King Salmon</t>
  </si>
  <si>
    <t>Nome</t>
  </si>
  <si>
    <t>Kotzebue</t>
  </si>
  <si>
    <t>Glennallen</t>
  </si>
  <si>
    <t>Valdez</t>
  </si>
  <si>
    <t>Cordova</t>
  </si>
  <si>
    <t>Homer</t>
  </si>
  <si>
    <t>Soldotna</t>
  </si>
  <si>
    <t>Soldotna AST</t>
  </si>
  <si>
    <t>Kenai</t>
  </si>
  <si>
    <t>Seward</t>
  </si>
  <si>
    <t>Ketchikan</t>
  </si>
  <si>
    <t>Craig</t>
  </si>
  <si>
    <t>Wrangell</t>
  </si>
  <si>
    <t>Petersburg</t>
  </si>
  <si>
    <t>Kake</t>
  </si>
  <si>
    <t>Hoonah</t>
  </si>
  <si>
    <t>Haines</t>
  </si>
  <si>
    <t>Skagway</t>
  </si>
  <si>
    <t>Kotzebue Adult Probation</t>
  </si>
  <si>
    <t>Kodiak</t>
  </si>
  <si>
    <t>Unalaska</t>
  </si>
  <si>
    <t>APD Warrant Section</t>
  </si>
  <si>
    <t>Via Tok</t>
  </si>
  <si>
    <t>Fire Marshal's Office-DPS</t>
  </si>
  <si>
    <t>Attorney Generals Office</t>
  </si>
  <si>
    <t>US-Federal Aviation</t>
  </si>
  <si>
    <t>US Alc, Tob, Firearms</t>
  </si>
  <si>
    <t>Child Support Enf.</t>
  </si>
  <si>
    <t>DECN</t>
  </si>
  <si>
    <t>Eagle River</t>
  </si>
  <si>
    <t>Parks &amp; Recreation</t>
  </si>
  <si>
    <t>State Park Rangers</t>
  </si>
  <si>
    <t>Alaska Air Natl Guard</t>
  </si>
  <si>
    <t>Fairbanks Youth Facility</t>
  </si>
  <si>
    <t>Palmer District Attorney Offc</t>
  </si>
  <si>
    <t>Anchorage Fire Dept</t>
  </si>
  <si>
    <t>Bethel District Attorney's Off.</t>
  </si>
  <si>
    <t>Cordova AST</t>
  </si>
  <si>
    <t>ENTRY</t>
  </si>
  <si>
    <t>QUERY</t>
  </si>
  <si>
    <t>Kodiak Probation</t>
  </si>
  <si>
    <t>Division of Administrative Services</t>
  </si>
  <si>
    <t>A.</t>
  </si>
  <si>
    <t>B.</t>
  </si>
  <si>
    <t>C.</t>
  </si>
  <si>
    <t>D.</t>
  </si>
  <si>
    <t>E.</t>
  </si>
  <si>
    <t>F.</t>
  </si>
  <si>
    <t>G.</t>
  </si>
  <si>
    <t>H.</t>
  </si>
  <si>
    <t>I.</t>
  </si>
  <si>
    <t>For insurance employment</t>
  </si>
  <si>
    <t>For criminal justice employment</t>
  </si>
  <si>
    <t>Type of Record</t>
  </si>
  <si>
    <t>Male</t>
  </si>
  <si>
    <t>Female</t>
  </si>
  <si>
    <t>Unknown</t>
  </si>
  <si>
    <t xml:space="preserve">Total </t>
  </si>
  <si>
    <t>Total</t>
  </si>
  <si>
    <t>State: University of Alaska</t>
  </si>
  <si>
    <t>State Dept. of Transportation</t>
  </si>
  <si>
    <t>State Dept. of Revenue</t>
  </si>
  <si>
    <t>State Dept. of Public Safety</t>
  </si>
  <si>
    <t>State Dept. of Natural Resources</t>
  </si>
  <si>
    <t>State Dept. of Military/Veterans Affairs</t>
  </si>
  <si>
    <t>State Dept. of Law</t>
  </si>
  <si>
    <t>State Dept. of Labor</t>
  </si>
  <si>
    <t>State Dept. of Health/Social Services</t>
  </si>
  <si>
    <t>State Dept. of Environ. Conservation</t>
  </si>
  <si>
    <t>State Dept. of Corrections</t>
  </si>
  <si>
    <t>State Dept. of Commerce</t>
  </si>
  <si>
    <t>State Dept. of Administration</t>
  </si>
  <si>
    <t>To demonstrate trends, most tables are designed to hold five years of data, where it is available.</t>
  </si>
  <si>
    <t xml:space="preserve"> as of 6/30/99</t>
  </si>
  <si>
    <t>Rec'd by mail</t>
  </si>
  <si>
    <t>Rec'd electronically (livescan)</t>
  </si>
  <si>
    <t>For other non-criminal emplmt/lic.</t>
  </si>
  <si>
    <t>LOCATION</t>
  </si>
  <si>
    <t>CRIMINAL JUSTICE INFORMATION</t>
  </si>
  <si>
    <t>FY98</t>
  </si>
  <si>
    <t>Introduction</t>
  </si>
  <si>
    <t>TABLE 100</t>
  </si>
  <si>
    <t>TABLE 110</t>
  </si>
  <si>
    <t>TABLE 120</t>
  </si>
  <si>
    <t>TABLE 130</t>
  </si>
  <si>
    <t>TABLE 150</t>
  </si>
  <si>
    <t xml:space="preserve">TABLE </t>
  </si>
  <si>
    <t>Alaska Statute Title 12, Chapter 62, Criminal Justice Information Systems Security and Privacy,</t>
  </si>
  <si>
    <t>CRIMINAL HISTORY RECORD INFORMATION</t>
  </si>
  <si>
    <t>Guidelines for Release of Criminal Justice Information</t>
  </si>
  <si>
    <t>TABLE 170</t>
  </si>
  <si>
    <t>If, by the time of disposition, APSIN does not show that fingerprints are on file for the charge:</t>
  </si>
  <si>
    <t>Mandatory Fingerprint Compliance - Five Year Trend</t>
  </si>
  <si>
    <t>Total Charges/% FP [b]</t>
  </si>
  <si>
    <t xml:space="preserve">APSIN Charges Over 2 Years Old Without Disposition, by Age </t>
  </si>
  <si>
    <t>UCR Compliance</t>
  </si>
  <si>
    <t>[a] and [b]  Anvik and Metlakatla police departments are reporting directly to federal agencies.</t>
  </si>
  <si>
    <t>[a]  All agencies with direct access to APSIN/NCIC must be audited.</t>
  </si>
  <si>
    <t xml:space="preserve">[b]  Agencies with data entry capability must be audited on site at least once every two years; those with </t>
  </si>
  <si>
    <t xml:space="preserve">        query-only access may be audited by self-completed questionnaire.</t>
  </si>
  <si>
    <t>Criminal justice information and the identity of recipients of criminal justice information is confidential and exempt from disclosure under AS 09.25.  It may not be used or released except as specifically authorized by law.</t>
  </si>
  <si>
    <t>Record Subject</t>
  </si>
  <si>
    <t>any purpose</t>
  </si>
  <si>
    <t>Criminal History Record Information</t>
  </si>
  <si>
    <t>P</t>
  </si>
  <si>
    <t>AS 12.62.160(b)(11)  AS 12.62.180 (d)(3)</t>
  </si>
  <si>
    <t>13 AAC 68.305</t>
  </si>
  <si>
    <t>Nonconviction Information</t>
  </si>
  <si>
    <t>CJA</t>
  </si>
  <si>
    <t>Any Person</t>
  </si>
  <si>
    <t>Criminal Justice Information- summary or assesment</t>
  </si>
  <si>
    <t>N</t>
  </si>
  <si>
    <t>AS12.62.160(b)(1)</t>
  </si>
  <si>
    <t>13 AAC 68.335</t>
  </si>
  <si>
    <t>avoid imminent harm to person</t>
  </si>
  <si>
    <t>AS12.62.160(b)(1)  AS 12.62.180(d)(5)</t>
  </si>
  <si>
    <t>Criminal Justice Information</t>
  </si>
  <si>
    <t>AS 12.62.160(b)(3)</t>
  </si>
  <si>
    <t>13 AAC 68.340</t>
  </si>
  <si>
    <t>criminal justice activity</t>
  </si>
  <si>
    <t>AS 12.62.160(b)(4)</t>
  </si>
  <si>
    <t>13 AAC 68.330</t>
  </si>
  <si>
    <t xml:space="preserve">public reporting of recent crim. justice activity, </t>
  </si>
  <si>
    <t>13 AAC 68.340(a)</t>
  </si>
  <si>
    <t>if commonly/ traditionally provided</t>
  </si>
  <si>
    <t>13 AAC 68.340(b)</t>
  </si>
  <si>
    <t>DFYS-J</t>
  </si>
  <si>
    <t>DFYS-F</t>
  </si>
  <si>
    <t>emergency foster plcmt.</t>
  </si>
  <si>
    <t xml:space="preserve">Current Offender Information </t>
  </si>
  <si>
    <t>AS 12.62.160(b)(5)</t>
  </si>
  <si>
    <t>13 AAC 68.320</t>
  </si>
  <si>
    <t>Past Conviction Information</t>
  </si>
  <si>
    <t>Pros</t>
  </si>
  <si>
    <t>AS 12.62.160(b)(2)</t>
  </si>
  <si>
    <t>13 AAC 68.325(a)</t>
  </si>
  <si>
    <t>Current Offender Information</t>
  </si>
  <si>
    <t>F</t>
  </si>
  <si>
    <t xml:space="preserve">AS 12.62.160(b)(8)  </t>
  </si>
  <si>
    <t xml:space="preserve">13 AAC 68.310  </t>
  </si>
  <si>
    <t>Past Conviction &lt;10 yrs. from uncond. discharge</t>
  </si>
  <si>
    <t>AS 12.62.160(b)(8)</t>
  </si>
  <si>
    <t>Past Conviction requiring sex offender registration</t>
  </si>
  <si>
    <t>AS 18.65.087(b)</t>
  </si>
  <si>
    <t>court order, non-specific</t>
  </si>
  <si>
    <t>13 AAC 68.325(c)</t>
  </si>
  <si>
    <t>court order, specific</t>
  </si>
  <si>
    <t>AS 12.62.160(b)(2)  AS 12.62.180(d)(6)</t>
  </si>
  <si>
    <t>criminal justice employmt.</t>
  </si>
  <si>
    <t>AS 12.62.160(b)(4)  AS 12.62.180(d)(2)</t>
  </si>
  <si>
    <t>13 AAC 68.330(b)</t>
  </si>
  <si>
    <t>Qualified Person</t>
  </si>
  <si>
    <t>criminal justice research</t>
  </si>
  <si>
    <t>Criminal Justice Information, in aggregate form</t>
  </si>
  <si>
    <t>AS 12.62.160(b)(7)  AS 12.62.180(d)(4)</t>
  </si>
  <si>
    <t>13 AAC 68.345</t>
  </si>
  <si>
    <t>Authorized Person</t>
  </si>
  <si>
    <t xml:space="preserve">state or federal law </t>
  </si>
  <si>
    <t>AS 12.62.160(b)(6)  AS 12.62.180(d)(6)</t>
  </si>
  <si>
    <t>AS 12.62.160(b)(10)</t>
  </si>
  <si>
    <t>13 AAC 68.315</t>
  </si>
  <si>
    <t xml:space="preserve">AS 12.62.160(b)(10)  </t>
  </si>
  <si>
    <t>F/P</t>
  </si>
  <si>
    <t>DFYS-Y</t>
  </si>
  <si>
    <r>
      <t>PAST CONVICTION INFORMATION:</t>
    </r>
    <r>
      <rPr>
        <sz val="10"/>
        <rFont val="Arial"/>
        <family val="0"/>
      </rPr>
      <t xml:space="preserve"> information showing that an identifiable person who has been unconditionally discharged has been previously convicted of a crime; past conviction information includes:</t>
    </r>
  </si>
  <si>
    <t>i.</t>
  </si>
  <si>
    <t>the terms of any sentence, probation, suspended imposition of sentence,  or discretionary or mandatory parole; and</t>
  </si>
  <si>
    <t>ii.</t>
  </si>
  <si>
    <t>information that a criminal conviction has been reversed, vacated, set aside, or been the subject of executive clemency</t>
  </si>
  <si>
    <t xml:space="preserve">B. </t>
  </si>
  <si>
    <r>
      <t>CURRENT OFFENDER INFORMATION:</t>
    </r>
    <r>
      <rPr>
        <sz val="10"/>
        <rFont val="Arial"/>
        <family val="0"/>
      </rPr>
      <t xml:space="preserve"> information showing that an identifiable person </t>
    </r>
  </si>
  <si>
    <t>is currently under arrest for or is charged with a crime and</t>
  </si>
  <si>
    <t>is currently released on bail or on other conditions imposed by a court in a criminal case, either  pretrial or post-trial, including the conditions of the release;</t>
  </si>
  <si>
    <t>iii.</t>
  </si>
  <si>
    <t>is currently serving a criminal sentence or is under the custody of the commissioner of corrections for supervision purposes;   "current offender information" under this subparagraph includes</t>
  </si>
  <si>
    <t>iv.</t>
  </si>
  <si>
    <t>has had a criminal conviction or sentence reversed, vacated, set  aside, or has been the subject of executive clemency;</t>
  </si>
  <si>
    <r>
      <t>CRIMINAL IDENTIFICATION INFORMATION:</t>
    </r>
    <r>
      <rPr>
        <sz val="10"/>
        <rFont val="Arial"/>
        <family val="0"/>
      </rPr>
      <t xml:space="preserve"> means fingerprints, photographs, and other information or descriptions that identify a person as having been the subject of a criminal arrest or prosecution.</t>
    </r>
  </si>
  <si>
    <t>(4) the defendant failed to comply with a court order to be fingerprinted; or</t>
  </si>
  <si>
    <t>(5) fingerprints were taken, but were not legible or were not received/processed by the repository -- APSIN was not updated to show FP on file for the charge.</t>
  </si>
  <si>
    <r>
      <t xml:space="preserve">with arrest(s) but </t>
    </r>
    <r>
      <rPr>
        <b/>
        <sz val="10"/>
        <rFont val="Arial"/>
        <family val="2"/>
      </rPr>
      <t xml:space="preserve">no conviction(s) </t>
    </r>
    <r>
      <rPr>
        <vertAlign val="superscript"/>
        <sz val="10"/>
        <rFont val="Arial"/>
        <family val="2"/>
      </rPr>
      <t>[a]</t>
    </r>
  </si>
  <si>
    <r>
      <t>WIN Hits</t>
    </r>
    <r>
      <rPr>
        <b/>
        <vertAlign val="superscript"/>
        <sz val="10"/>
        <rFont val="Arial"/>
        <family val="2"/>
      </rPr>
      <t>[g]</t>
    </r>
  </si>
  <si>
    <t>From Criminal FP Submissions</t>
  </si>
  <si>
    <t>From Applicant FP Submissions</t>
  </si>
  <si>
    <t>jan</t>
  </si>
  <si>
    <t>feb</t>
  </si>
  <si>
    <t>mar</t>
  </si>
  <si>
    <t>apr</t>
  </si>
  <si>
    <t>may</t>
  </si>
  <si>
    <t>jun</t>
  </si>
  <si>
    <t>jul</t>
  </si>
  <si>
    <t>aug</t>
  </si>
  <si>
    <r>
      <t>From Other</t>
    </r>
    <r>
      <rPr>
        <vertAlign val="superscript"/>
        <sz val="10"/>
        <rFont val="Arial"/>
        <family val="2"/>
      </rPr>
      <t>[h]</t>
    </r>
    <r>
      <rPr>
        <sz val="10"/>
        <rFont val="Arial"/>
        <family val="2"/>
      </rPr>
      <t xml:space="preserve"> FP Submissions</t>
    </r>
  </si>
  <si>
    <t>"Other" fingerprint submissions include prints submitted for sex offender registration, elimination (crime scene identification), etc.</t>
  </si>
  <si>
    <t>"WIN Hit" means a set of fingerprints submitted by Alaska matched a fingerprint record in the WIN database, which consists of criminal and applicant fingerprints from a consortium of western states, including Alaska.  The FY99 "hits" represent a half year (6 out of 12 months).</t>
  </si>
  <si>
    <t xml:space="preserve">Public Safety, after consultation with the CJIAB, enacted regulations defining the time, manner, and format for agencies to report events to the repository, as required in AS 12.62.120.  For more information about the reporting requirements, which became effective on January 10, 1997, refer to: </t>
  </si>
  <si>
    <r>
      <t>Total Warrants</t>
    </r>
    <r>
      <rPr>
        <b/>
        <u val="double"/>
        <vertAlign val="superscript"/>
        <sz val="10"/>
        <rFont val="Arial"/>
        <family val="2"/>
      </rPr>
      <t>[a]</t>
    </r>
    <r>
      <rPr>
        <b/>
        <u val="double"/>
        <sz val="10"/>
        <rFont val="Arial"/>
        <family val="2"/>
      </rPr>
      <t xml:space="preserve"> </t>
    </r>
  </si>
  <si>
    <t>Correctional Status Records in APSIN</t>
  </si>
  <si>
    <t>Persons w/ Correctional Status [a]</t>
  </si>
  <si>
    <t xml:space="preserve">entering and updating information about persons on under the supervision of Community Corrections (probation/parole) as resources allow.  </t>
  </si>
  <si>
    <r>
      <t xml:space="preserve">Total Charges </t>
    </r>
    <r>
      <rPr>
        <b/>
        <u val="double"/>
        <vertAlign val="superscript"/>
        <sz val="10"/>
        <rFont val="Arial"/>
        <family val="2"/>
      </rPr>
      <t>[a]</t>
    </r>
  </si>
  <si>
    <t>Felony Convictions</t>
  </si>
  <si>
    <t>Misdemeanor Convictions</t>
  </si>
  <si>
    <r>
      <t>Charges without Conviction</t>
    </r>
    <r>
      <rPr>
        <vertAlign val="superscript"/>
        <sz val="10"/>
        <rFont val="Arial"/>
        <family val="2"/>
      </rPr>
      <t xml:space="preserve"> [b]</t>
    </r>
  </si>
  <si>
    <t>Charges Entered in APSIN Annually, by Agency, Highest to Lowest Volume</t>
  </si>
  <si>
    <r>
      <t xml:space="preserve">TOTAL CHARGES </t>
    </r>
    <r>
      <rPr>
        <b/>
        <u val="double"/>
        <vertAlign val="superscript"/>
        <sz val="8"/>
        <rFont val="Arial"/>
        <family val="2"/>
      </rPr>
      <t>[b]</t>
    </r>
  </si>
  <si>
    <r>
      <t>DPS INFO SYSTEMS</t>
    </r>
    <r>
      <rPr>
        <vertAlign val="superscript"/>
        <sz val="8"/>
        <rFont val="Arial"/>
        <family val="2"/>
      </rPr>
      <t xml:space="preserve"> [c]</t>
    </r>
  </si>
  <si>
    <t>MUNICIPAL PROSECUTOR Total</t>
  </si>
  <si>
    <r>
      <t>OTHER</t>
    </r>
    <r>
      <rPr>
        <vertAlign val="superscript"/>
        <sz val="8"/>
        <rFont val="Arial"/>
        <family val="2"/>
      </rPr>
      <t xml:space="preserve"> [d]</t>
    </r>
  </si>
  <si>
    <t>TOTAL - ALL DISPOSED CHARGES</t>
  </si>
  <si>
    <t># FP</t>
  </si>
  <si>
    <t>Mandatory Fingerprint Compliance for Criminal Charges Disposed Last Year</t>
  </si>
  <si>
    <r>
      <t>OTHER</t>
    </r>
    <r>
      <rPr>
        <b/>
        <vertAlign val="superscript"/>
        <sz val="8"/>
        <rFont val="Arial"/>
        <family val="2"/>
      </rPr>
      <t xml:space="preserve"> [d] </t>
    </r>
    <r>
      <rPr>
        <b/>
        <sz val="8"/>
        <rFont val="Arial"/>
        <family val="2"/>
      </rPr>
      <t>Total</t>
    </r>
  </si>
  <si>
    <t>[a]  During FY98, R&amp;I data entry personnel were directed to enter prosecution agency codes for the disposing agency in APSIN, for charges declined for prosecution; previously, declines were often attributed to a court because the field for charge disposition is labeled "convicting court".  The expected increase in the proportion of prosecutor-to-court dispositions is attributable to this procedural correction.</t>
  </si>
  <si>
    <t>TABLE 130A.  UCR COMPLIANCE</t>
  </si>
  <si>
    <t xml:space="preserve">Public Safety uses uniform crime information received from arresting agencies statewide each year to compile  and publish Crime in Alaska.  </t>
  </si>
  <si>
    <t>The Information Services section audits agency compliance for entering, updating, and deleting "hot file" information in APSIN and NCIC.  "Hot files" include warrants, domestic violence protective orders, correctional supervision status, and other information about "wanted persons" and stolen property.</t>
  </si>
  <si>
    <t>TABLE 140A.  "HOT FILE" DATA QUALITY</t>
  </si>
  <si>
    <t xml:space="preserve">
Data Quality:  
Error Rate</t>
  </si>
  <si>
    <t xml:space="preserve">The Department must audit the central repository and a sample of other agency information systems/records at least once every two years and undertake an independent audit once every four years to measure compliance with AS 12.62, which became effective in 1995. </t>
  </si>
  <si>
    <t>R&amp;I audits criminal history data quality, including compliance with the requirements of AS 12.62.120 for reporting criminal justice information to the repository and compliance with AS 12.80.060 for mandatory fingerprinting.</t>
  </si>
  <si>
    <t xml:space="preserve">APSIN/NCIC Compliance </t>
  </si>
  <si>
    <t>"Hot File" Data Quality</t>
  </si>
  <si>
    <t xml:space="preserve">APSIN/NCIC Training </t>
  </si>
  <si>
    <t xml:space="preserve">APSIN Criminal History Data Quality </t>
  </si>
  <si>
    <t xml:space="preserve">Table 160A summarizes the laws authorizing release of criminal justice information maintained by the repository.  It shows what information may be released, by whom, to whom, for what purpose, and the type of record subject identification required (e.g., fingerprint, photo ID or other). </t>
  </si>
  <si>
    <t>This table should not be relied upon for guidance in releasing information, because it may become out of date when laws change throughout the year. It is included to give the reader an overview of the many and complex factors that determine whether release of criminal justice information is authorized.   In the table:</t>
  </si>
  <si>
    <t>FROM</t>
  </si>
  <si>
    <r>
      <t xml:space="preserve">TO </t>
    </r>
    <r>
      <rPr>
        <b/>
        <vertAlign val="superscript"/>
        <sz val="9"/>
        <rFont val="Arial"/>
        <family val="2"/>
      </rPr>
      <t xml:space="preserve"> </t>
    </r>
  </si>
  <si>
    <t>PURPOSE</t>
  </si>
  <si>
    <t>TYPE OF  INFORMATION</t>
  </si>
  <si>
    <t>ID</t>
  </si>
  <si>
    <t>Press/
Public</t>
  </si>
  <si>
    <t>Criminal justice agencies are required to correct their records as needed to achieve completeness and accuracy.  R&amp;I receives requests from various sources to research and correct APSIN criminal history records, such as:</t>
  </si>
  <si>
    <t>TABLE 170A.  CRIMINAL HISTORY RECORD REVIEWS/CORRECTIONS</t>
  </si>
  <si>
    <t>Criminal History Record Reviews/Corrections</t>
  </si>
  <si>
    <t>AS 12.62.190.  PURGING OF CRIMINAL JUSTICE INFORMATION</t>
  </si>
  <si>
    <t>AS 12.62.180.  SEALING OF CRIMINAL JUSTICE INFORMATION</t>
  </si>
  <si>
    <t>Agencies that enter this type of data into APSIN/NCIC are responsible for making sure the data is complete and accurate.  They receive periodic reports from the repository, listing the hot files entered by the agency, and requiring the agency to confirm in writing that the entries remain valid, and are complete and accurate.</t>
  </si>
  <si>
    <t>Information Systems audits compliance with APSIN/NCIC laws and policies.</t>
  </si>
  <si>
    <t>R&amp;I Research/Audit Findings</t>
  </si>
  <si>
    <t>Records Corrected</t>
  </si>
  <si>
    <t>% of Reviews Leading to Correction</t>
  </si>
  <si>
    <t xml:space="preserve">      access to noncriminal justice (vehicle) information through the National Law </t>
  </si>
  <si>
    <t xml:space="preserve">      Enforcement Telecommunications Network (NLETS), which requires an APSIN </t>
  </si>
  <si>
    <t xml:space="preserve">      account even though the user is not authorized access to APSIN records (controlled</t>
  </si>
  <si>
    <t xml:space="preserve">      through password protection).</t>
  </si>
  <si>
    <t>[a]  Not all agencies/users have full access to APSIN; some agencies (e.g., noncriminal,</t>
  </si>
  <si>
    <t>See AS 18.65.540(a), requiring expired orders to be retained in the central registry.</t>
  </si>
  <si>
    <t>See AS 18.66.100.</t>
  </si>
  <si>
    <t>See AS 18.66.110(a).</t>
  </si>
  <si>
    <t>See AS 18.66.110(b).</t>
  </si>
  <si>
    <t>See section 74, Chapter 64 SLA 1996, re. orders issued under former AS 25.35.</t>
  </si>
  <si>
    <t>DPS ACADEMY</t>
  </si>
  <si>
    <t>CORRECTIONS</t>
  </si>
  <si>
    <t>CITY ATTORNEY</t>
  </si>
  <si>
    <t>The repository does not keep statistics on record purging activities.</t>
  </si>
  <si>
    <r>
      <t xml:space="preserve">    ...</t>
    </r>
    <r>
      <rPr>
        <sz val="10"/>
        <rFont val="Arial"/>
        <family val="0"/>
      </rPr>
      <t>prosecution is under review or has been deferred by written or oral agreement;</t>
    </r>
  </si>
  <si>
    <r>
      <t xml:space="preserve">    ...</t>
    </r>
    <r>
      <rPr>
        <sz val="10"/>
        <rFont val="Arial"/>
        <family val="0"/>
      </rPr>
      <t>a warrant exists for the person’s arrest; or</t>
    </r>
  </si>
  <si>
    <r>
      <t xml:space="preserve">    ...</t>
    </r>
    <r>
      <rPr>
        <sz val="10"/>
        <rFont val="Arial"/>
        <family val="0"/>
      </rPr>
      <t>less than a year has elapsed since the date of the arrest or filing of the charges, whichever is latest;</t>
    </r>
  </si>
  <si>
    <r>
      <t xml:space="preserve">    </t>
    </r>
    <r>
      <rPr>
        <b/>
        <sz val="10"/>
        <rFont val="Arial"/>
        <family val="2"/>
      </rPr>
      <t>...</t>
    </r>
    <r>
      <rPr>
        <sz val="10"/>
        <rFont val="Arial"/>
        <family val="0"/>
      </rPr>
      <t>the terms and conditions of any sentence, probation, suspended imposition of sentence, discretionary or mandatory parole, furlough, executive clemency, or other release; and</t>
    </r>
  </si>
  <si>
    <r>
      <t xml:space="preserve">    </t>
    </r>
    <r>
      <rPr>
        <b/>
        <sz val="10"/>
        <rFont val="Arial"/>
        <family val="2"/>
      </rPr>
      <t>...</t>
    </r>
    <r>
      <rPr>
        <sz val="10"/>
        <rFont val="Arial"/>
        <family val="0"/>
      </rPr>
      <t>the location of any place of incarceration, halfway house, restitution center, or other correctional placement to which the person is assigned; or</t>
    </r>
  </si>
  <si>
    <t xml:space="preserve">there is no indication of the disposition of the criminal charges or the arrest and at least a year has elapsed since the arrest, filing of the charges, or referral of the matter for review by a prosecutor, whichever is latest. </t>
  </si>
  <si>
    <t>Pending</t>
  </si>
  <si>
    <t>Fiscal Year</t>
  </si>
  <si>
    <t>% Charges Supported by Fingerprints</t>
  </si>
  <si>
    <t>Department of Public Safety</t>
  </si>
  <si>
    <t>Warrants in APSIN</t>
  </si>
  <si>
    <t>Domestic Violence Protective Orders in APSIN</t>
  </si>
  <si>
    <t>Criminal Charges in APSIN</t>
  </si>
  <si>
    <t>Charge means individual charge or count; for example an arrest for one count of burglary and two counts of theft = 3 charges.</t>
  </si>
  <si>
    <r>
      <t xml:space="preserve">     </t>
    </r>
    <r>
      <rPr>
        <sz val="10"/>
        <rFont val="Arial"/>
        <family val="2"/>
      </rPr>
      <t xml:space="preserve"> repository receives a source document (e.g., fingerprint card, prosecutor declination, court judgment) about</t>
    </r>
  </si>
  <si>
    <t xml:space="preserve">      a charge not recorded in APSIN, repository staff must create an "arrest record" in order to add the </t>
  </si>
  <si>
    <t xml:space="preserve">      information from the source document.  If the actual arrest agency is unknown, or if there was no arrest,</t>
  </si>
  <si>
    <t xml:space="preserve">      the repository may use the name of the agency listed on the source document as the "arrest" agency.</t>
  </si>
  <si>
    <t xml:space="preserve">       of theft = 3 charges. </t>
  </si>
  <si>
    <t xml:space="preserve">       counts of theft = 3 charges.</t>
  </si>
  <si>
    <t>Total Agencies</t>
  </si>
  <si>
    <t>Agencies Reporting UCR</t>
  </si>
  <si>
    <t>% UCR Compliance</t>
  </si>
  <si>
    <t>Agencies Not Reporting</t>
  </si>
  <si>
    <r>
      <t>DISPOSING AGENCY</t>
    </r>
    <r>
      <rPr>
        <b/>
        <vertAlign val="superscript"/>
        <sz val="8"/>
        <rFont val="Arial"/>
        <family val="2"/>
      </rPr>
      <t xml:space="preserve"> [a]</t>
    </r>
  </si>
  <si>
    <r>
      <t>OTHER</t>
    </r>
    <r>
      <rPr>
        <b/>
        <vertAlign val="superscript"/>
        <sz val="8"/>
        <rFont val="Arial"/>
        <family val="2"/>
      </rPr>
      <t>[b]</t>
    </r>
    <r>
      <rPr>
        <b/>
        <sz val="8"/>
        <rFont val="Arial"/>
        <family val="2"/>
      </rPr>
      <t xml:space="preserve"> Total</t>
    </r>
  </si>
  <si>
    <t>[b]  "Other" indicates a clearly erroneous disposition agency code, e.g., an agency other than a court or prosecutor.</t>
  </si>
  <si>
    <r>
      <t>Age of Charge</t>
    </r>
    <r>
      <rPr>
        <b/>
        <vertAlign val="superscript"/>
        <sz val="10"/>
        <rFont val="Arial"/>
        <family val="2"/>
      </rPr>
      <t xml:space="preserve"> [a]</t>
    </r>
    <r>
      <rPr>
        <b/>
        <sz val="10"/>
        <rFont val="Arial"/>
        <family val="2"/>
      </rPr>
      <t xml:space="preserve"> </t>
    </r>
  </si>
  <si>
    <r>
      <t>[a]</t>
    </r>
    <r>
      <rPr>
        <sz val="10"/>
        <rFont val="Arial"/>
        <family val="2"/>
      </rPr>
      <t xml:space="preserve">  "charge" means individual charge or count; for example an arrest for one count of burglary and two</t>
    </r>
  </si>
  <si>
    <r>
      <t xml:space="preserve">[a]      </t>
    </r>
    <r>
      <rPr>
        <sz val="10"/>
        <rFont val="Arial"/>
        <family val="0"/>
      </rPr>
      <t xml:space="preserve">See 13 AAC 68. 155; requirements to report correctional status to the repository have been waived until the Departments of Corrections </t>
    </r>
  </si>
  <si>
    <t>and Public Safety implement an automated interface to exchange the data on-line; meanwhile, Department of Corrections is manually</t>
  </si>
  <si>
    <t>Community Corrections Supervision</t>
  </si>
  <si>
    <t>Incarcerated</t>
  </si>
  <si>
    <r>
      <t>METLAKATLA</t>
    </r>
    <r>
      <rPr>
        <vertAlign val="superscript"/>
        <sz val="8"/>
        <rFont val="Arial"/>
        <family val="2"/>
      </rPr>
      <t xml:space="preserve"> [b]</t>
    </r>
  </si>
  <si>
    <r>
      <t xml:space="preserve">ANVIK </t>
    </r>
    <r>
      <rPr>
        <vertAlign val="superscript"/>
        <sz val="8"/>
        <rFont val="Arial"/>
        <family val="2"/>
      </rPr>
      <t>[a]</t>
    </r>
  </si>
  <si>
    <t>CITY</t>
  </si>
  <si>
    <t>Bethel Probations</t>
  </si>
  <si>
    <t>Dillingham Probations</t>
  </si>
  <si>
    <t>Attorney Gen Office/Civil</t>
  </si>
  <si>
    <t>Attorney Gen Office/Criminal</t>
  </si>
  <si>
    <t>NA</t>
  </si>
  <si>
    <t>0%     = perfect score
100%  = all data in error</t>
  </si>
  <si>
    <r>
      <t>Agency Audited</t>
    </r>
    <r>
      <rPr>
        <b/>
        <vertAlign val="superscript"/>
        <sz val="10"/>
        <rFont val="Arial"/>
        <family val="2"/>
      </rPr>
      <t>[a]</t>
    </r>
  </si>
  <si>
    <t>The auditor selects a sample of the agency's hot files, compares the information to source documents, and calculates a data quality error rate.</t>
  </si>
  <si>
    <t>SELF AUDIT</t>
  </si>
  <si>
    <t>X</t>
  </si>
  <si>
    <t>AUDIT DATE</t>
  </si>
  <si>
    <r>
      <t>AGENCY</t>
    </r>
    <r>
      <rPr>
        <b/>
        <vertAlign val="superscript"/>
        <sz val="8"/>
        <rFont val="Arial"/>
        <family val="2"/>
      </rPr>
      <t xml:space="preserve"> [a]</t>
    </r>
  </si>
  <si>
    <r>
      <t>ENTRY/QUERY</t>
    </r>
    <r>
      <rPr>
        <vertAlign val="superscript"/>
        <sz val="8"/>
        <rFont val="Arial"/>
        <family val="2"/>
      </rPr>
      <t>[c]</t>
    </r>
  </si>
  <si>
    <t>[c]  Has entry capability for APSIN, but query-only access to NCIC.</t>
  </si>
  <si>
    <t>TABLE 140</t>
  </si>
  <si>
    <t xml:space="preserve">Reporting of Wanted Persons/Stolen Property </t>
  </si>
  <si>
    <t>4/29-30/99</t>
  </si>
  <si>
    <t>6/28-30/99</t>
  </si>
  <si>
    <t>Juneau Probations</t>
  </si>
  <si>
    <t>Kenai Probations</t>
  </si>
  <si>
    <t>Ketchikan Probations</t>
  </si>
  <si>
    <t>Kodiak Probations</t>
  </si>
  <si>
    <t>Nome Probations</t>
  </si>
  <si>
    <t>Palmer Probations</t>
  </si>
  <si>
    <t>Sitka Probations</t>
  </si>
  <si>
    <t>2/22-2/25/99</t>
  </si>
  <si>
    <r>
      <t xml:space="preserve">TYPE OF APSIN ACCESS </t>
    </r>
    <r>
      <rPr>
        <b/>
        <vertAlign val="superscript"/>
        <sz val="8"/>
        <rFont val="Arial"/>
        <family val="2"/>
      </rPr>
      <t>[b]</t>
    </r>
  </si>
  <si>
    <t>TSO TRAINING DATES</t>
  </si>
  <si>
    <t>NUMBER
TRAINED</t>
  </si>
  <si>
    <t>AGENCY TRAINING DATES</t>
  </si>
  <si>
    <t>NCIC TRAINING DATES</t>
  </si>
  <si>
    <t>in progress (all corrections entered in APSIN)</t>
  </si>
  <si>
    <t>Data Reporting Scores:</t>
  </si>
  <si>
    <t>APSIN Data Quality Score</t>
  </si>
  <si>
    <t>Tenprint Fingerprint Records Received: Criminal/Noncriminal</t>
  </si>
  <si>
    <t xml:space="preserve">In FY99 DPS became a member of the Western State Identification Network (WIN), a regional fingerprint service bureau.  The number of latent fingerprints on file decreased because Alaska no longer has to store latent prints from other WIN member states in its own database.  </t>
  </si>
  <si>
    <r>
      <t>v</t>
    </r>
    <r>
      <rPr>
        <sz val="10"/>
        <rFont val="Arial"/>
        <family val="0"/>
      </rPr>
      <t xml:space="preserve">  record subjects;</t>
    </r>
  </si>
  <si>
    <r>
      <t>v</t>
    </r>
    <r>
      <rPr>
        <sz val="10"/>
        <rFont val="Arial"/>
        <family val="0"/>
      </rPr>
      <t xml:space="preserve">  other criminal justice agencies;</t>
    </r>
  </si>
  <si>
    <r>
      <t>v</t>
    </r>
    <r>
      <rPr>
        <sz val="10"/>
        <rFont val="Arial"/>
        <family val="0"/>
      </rPr>
      <t xml:space="preserve">  licensing/employment agencies and organizations; and</t>
    </r>
  </si>
  <si>
    <r>
      <t>v</t>
    </r>
    <r>
      <rPr>
        <sz val="10"/>
        <rFont val="Arial"/>
        <family val="0"/>
      </rPr>
      <t xml:space="preserve">  in-house audits and research </t>
    </r>
  </si>
  <si>
    <t>Brady/NICS (firearm purchase)</t>
  </si>
  <si>
    <t>License/Employment Check</t>
  </si>
  <si>
    <t>FY99 Q1</t>
  </si>
  <si>
    <t>FY99 Q2</t>
  </si>
  <si>
    <t>FY99 Q3</t>
  </si>
  <si>
    <t>FY99 Q4</t>
  </si>
  <si>
    <t>"Missing" Criminal Charges Added to APSIN</t>
  </si>
  <si>
    <t>"Fictional" Criminal Charges Deleted from APSIN</t>
  </si>
  <si>
    <t>Other R&amp;I Audit/Research</t>
  </si>
  <si>
    <t>Existing Charges - Other Data Error(s) Corrected</t>
  </si>
  <si>
    <t xml:space="preserve">"Hot files" - such as warrants and conditions of release/supervision are removed from APSIN when no longer valid, upon expiration, or according to a retention schedule.  For example, expired domestic violence protective orders are retained in an archive for five years after the date of expiration, based on the retention schedule used by the FBI.  </t>
  </si>
  <si>
    <t>Criminal history records are purged from APSIN only upon the death of the record subject, as confirmed by receipt of information from the Bureau of Vital Statistics, or based on assumption of death at age 99.</t>
  </si>
  <si>
    <t>II.</t>
  </si>
  <si>
    <r>
      <t>NONCONVICTION INFORMATION:</t>
    </r>
    <r>
      <rPr>
        <sz val="10"/>
        <rFont val="Arial"/>
        <family val="0"/>
      </rPr>
      <t xml:space="preserve"> means information that an identifiable person was arrested or that </t>
    </r>
  </si>
  <si>
    <t xml:space="preserve">criminal charges were filed or considered against the person and </t>
  </si>
  <si>
    <t>a prosecutor or grand jury has elected not to bring criminal proceedings against the person and at least a year has elapsed since that decision;</t>
  </si>
  <si>
    <t>criminal charges against the person have been dismissed or the person has been acquitted and at least a year has elapsed since that action; or</t>
  </si>
  <si>
    <t xml:space="preserve">C.          </t>
  </si>
  <si>
    <t>III.</t>
  </si>
  <si>
    <r>
      <t>CORRECTIONAL TREATMENT INFORMATION:</t>
    </r>
    <r>
      <rPr>
        <sz val="10"/>
        <rFont val="Arial"/>
        <family val="0"/>
      </rPr>
      <t xml:space="preserve"> information about an identifiable person, </t>
    </r>
  </si>
  <si>
    <t xml:space="preserve">excluding past conviction information or current offender information, collected to monitor that person </t>
  </si>
  <si>
    <t>in a correctional facility or while under correctional supervision, including the person's current or past</t>
  </si>
  <si>
    <t>institutional behavior, medical, or psychological condition, or rehabilitative progress.</t>
  </si>
  <si>
    <t>IV.</t>
  </si>
  <si>
    <t>INFORMATION RELATING TO A PERSON TO BE LOCATED, WHETHER OR NOT</t>
  </si>
  <si>
    <t>1)  Measure data quality of APSIN criminal history records in 3rd Judicial District</t>
  </si>
  <si>
    <t xml:space="preserve">criminal cases referred for prosecution/screening </t>
  </si>
  <si>
    <t>3rd Judicial District</t>
  </si>
  <si>
    <t>10%</t>
  </si>
  <si>
    <t>AUDIT 99.3   ALASKA CRIMINAL HISTORY RECORD AUDIT (SUMMARY)</t>
  </si>
  <si>
    <t>THAT PERSON IS WANTED IN CONNECTION WITH THE COMMISSION OF A CRIME.</t>
  </si>
  <si>
    <t>TABLE 160</t>
  </si>
  <si>
    <t>Criminal Justice Agency - any criminal justice agency that has an APSIN User Agreement with DPS</t>
  </si>
  <si>
    <t>DHSS, Division of Family and Youth Services, Youth Services Section</t>
  </si>
  <si>
    <t xml:space="preserve">DHSS, Division of Family and Youth Services, Family Services Section </t>
  </si>
  <si>
    <t>Prosecutor - federal, state, or municipal</t>
  </si>
  <si>
    <t xml:space="preserve">DPS' Records and Identification Bureau </t>
  </si>
  <si>
    <t xml:space="preserve">"qualified person" -  someone approved by DPS to conduct criminal justice research </t>
  </si>
  <si>
    <t xml:space="preserve"> Alaska State Troopers</t>
  </si>
  <si>
    <t>"F" means "fingerprint" - a tenprint "applicant" fingerprint card must be submitted to R&amp;I</t>
  </si>
  <si>
    <r>
      <t xml:space="preserve">"FROM" </t>
    </r>
    <r>
      <rPr>
        <sz val="8"/>
        <rFont val="Arial"/>
        <family val="2"/>
      </rPr>
      <t>refers to the type of agency that may release the information, including:</t>
    </r>
  </si>
  <si>
    <r>
      <t xml:space="preserve">"TO" </t>
    </r>
    <r>
      <rPr>
        <sz val="8"/>
        <rFont val="Arial"/>
        <family val="2"/>
      </rPr>
      <t>describes the status of the person to whom the information may be given, including:</t>
    </r>
  </si>
  <si>
    <r>
      <t xml:space="preserve">"TYPE" - </t>
    </r>
    <r>
      <rPr>
        <sz val="8"/>
        <rFont val="Arial"/>
        <family val="2"/>
      </rPr>
      <t>see AS 12.62.900 or "Criminal Justice Information" definition at the end of this report; also:</t>
    </r>
  </si>
  <si>
    <r>
      <t>"ID"</t>
    </r>
    <r>
      <rPr>
        <sz val="8"/>
        <rFont val="Arial"/>
        <family val="2"/>
      </rPr>
      <t xml:space="preserve"> refers to the type of positive identification of the record subject that is required before releasing information:</t>
    </r>
  </si>
  <si>
    <r>
      <t xml:space="preserve">Past Conviction </t>
    </r>
    <r>
      <rPr>
        <u val="single"/>
        <sz val="8"/>
        <rFont val="Arial"/>
        <family val="2"/>
      </rPr>
      <t>&gt;</t>
    </r>
    <r>
      <rPr>
        <sz val="8"/>
        <rFont val="Arial"/>
        <family val="2"/>
      </rPr>
      <t>10 yrs. for "Serious Offense"</t>
    </r>
  </si>
  <si>
    <t>AS 12.62.160(b)(11)  AS 12.62.180(d)(3)</t>
  </si>
  <si>
    <t xml:space="preserve">avoid imminent danger to life/extnsve prop. dmg </t>
  </si>
  <si>
    <t xml:space="preserve">ID/locate/apprehend wntd pers./stolen prop. </t>
  </si>
  <si>
    <t>Criminal Justice Information re. the recent criminal justice activity</t>
  </si>
  <si>
    <t>Criminal History Record Information, if subject of criminal justice activity w/in past 30 days</t>
  </si>
  <si>
    <t>Person</t>
  </si>
  <si>
    <t xml:space="preserve">Interested </t>
  </si>
  <si>
    <t xml:space="preserve">child/elderly care </t>
  </si>
  <si>
    <t>screening</t>
  </si>
  <si>
    <t>discovery, criminal case</t>
  </si>
  <si>
    <r>
      <t xml:space="preserve">Criminal History Record info </t>
    </r>
    <r>
      <rPr>
        <b/>
        <sz val="8"/>
        <rFont val="Arial"/>
        <family val="2"/>
      </rPr>
      <t xml:space="preserve">if specified in APSIN User Agrmt </t>
    </r>
  </si>
  <si>
    <r>
      <t xml:space="preserve">Nonconviction Information </t>
    </r>
    <r>
      <rPr>
        <b/>
        <sz val="8"/>
        <rFont val="Arial"/>
        <family val="2"/>
      </rPr>
      <t xml:space="preserve">if specified in APSIN User Agrmt </t>
    </r>
  </si>
  <si>
    <t xml:space="preserve">"interested person" - someone screening a person for certain responsibilities with children or dependent adults </t>
  </si>
  <si>
    <t>"authorized person" - someone authorized by a specific state or federal law to receive certain information</t>
  </si>
  <si>
    <r>
      <t>"PURPOSE"</t>
    </r>
    <r>
      <rPr>
        <sz val="8"/>
        <rFont val="Arial"/>
        <family val="2"/>
      </rPr>
      <t xml:space="preserve"> descriptions are abbreviated - refer to authorizing statutes for full text</t>
    </r>
  </si>
  <si>
    <t>Shaded         areas indicate the information released may include "sealed" information - see AS 12.62.180</t>
  </si>
  <si>
    <t>"Serious Offense" includes felonies, domestic violence convictions, other misdemeanors defined in AS 12.62.900</t>
  </si>
  <si>
    <r>
      <t>"&lt;" or "</t>
    </r>
    <r>
      <rPr>
        <u val="single"/>
        <sz val="8"/>
        <rFont val="Arial"/>
        <family val="2"/>
      </rPr>
      <t>&gt;</t>
    </r>
    <r>
      <rPr>
        <sz val="8"/>
        <rFont val="Arial"/>
        <family val="2"/>
      </rPr>
      <t xml:space="preserve"> 10 yrs. from uncond. discharge" refers to time since unconditionally discharged for a conviction</t>
    </r>
  </si>
  <si>
    <t>"N" means "none" -  a "name check" based on name and other demographics</t>
  </si>
  <si>
    <t>"P" means "photo" - it applies to in-person requests by record subjects for their own records</t>
  </si>
  <si>
    <t xml:space="preserve">Criminal history records maintained by the repository may be sealed only upon receipt of evidence showing that, beyond a reasonable doubt, the record is based on mistaken identity or a false accusation.  </t>
  </si>
  <si>
    <t>The repository does not currently keep statistics on sealed record requests.</t>
  </si>
  <si>
    <t xml:space="preserve">To purge a record means to remove it permanently, so that it can no longer be accessed electronically from the database.  </t>
  </si>
  <si>
    <t>To seal a record means to retain it with special restrictions on dissemination.</t>
  </si>
  <si>
    <t>Criminal Justice Information Advisory Board Members</t>
  </si>
  <si>
    <t>Phone</t>
  </si>
  <si>
    <t>Fax</t>
  </si>
  <si>
    <t>Relating to background checks for persons working w/ children, vulnerable adults, including volunteers</t>
  </si>
  <si>
    <t>HR 3355</t>
  </si>
  <si>
    <t>Violent Crime Control and Law Enforcement Act of 1994</t>
  </si>
  <si>
    <t>Crime Control Bill</t>
  </si>
  <si>
    <t>Public Safety Partnership and Community Policing Act of 1994</t>
  </si>
  <si>
    <t>Community Schools Youth Services and Supervision Grant Program Act of 1994</t>
  </si>
  <si>
    <t>Family and Community Endeavor Schools Act</t>
  </si>
  <si>
    <t>Local Partnership Act</t>
  </si>
  <si>
    <t>STATE CENTRAL REPOSITORY OF</t>
  </si>
  <si>
    <t>National Community Economic Partnership Act of 1994</t>
  </si>
  <si>
    <t>Family Unity Demonstration Project Act</t>
  </si>
  <si>
    <t>534(e)</t>
  </si>
  <si>
    <t>Violence Against Women Act of 1994</t>
  </si>
  <si>
    <t>VAWA</t>
  </si>
  <si>
    <t>Creates National Protection Order File</t>
  </si>
  <si>
    <t>Safe Streets for Women Act of 1994</t>
  </si>
  <si>
    <t>Provides Full Faith and Credit for protective orders</t>
  </si>
  <si>
    <t>FY99 Audits and Statistics</t>
  </si>
  <si>
    <t>State Dept. of Public Safety Total</t>
  </si>
  <si>
    <t>Municipal Agency Total</t>
  </si>
  <si>
    <t>Federal Agency Total</t>
  </si>
  <si>
    <t>State Dept. of Health/Social Services Total</t>
  </si>
  <si>
    <t>State Dept. of Transportation Total</t>
  </si>
  <si>
    <t>State Dept. of Labor Total</t>
  </si>
  <si>
    <t>Alaska Court System Total</t>
  </si>
  <si>
    <t>State Dept. of Environ. Conservation Total</t>
  </si>
  <si>
    <t>State Dept. of Military/Veterans Affairs Total</t>
  </si>
  <si>
    <t>State Dept. of Natural Resources Total</t>
  </si>
  <si>
    <t>Safe Homes for Women Act of 1994</t>
  </si>
  <si>
    <t>Civil Rights Remedies for Gender-Motivated Violence Act</t>
  </si>
  <si>
    <t>Equal Justice for Women in the Courts Act of 1994</t>
  </si>
  <si>
    <t>Federal Death Penalty Act of 1994</t>
  </si>
  <si>
    <t>Drunk Driving Child Protection Act of 1994</t>
  </si>
  <si>
    <t>Public Safety and Recreational Firearms Use Protection Act</t>
  </si>
  <si>
    <t>Morgan P. Hardiman Task Force on Missing and Exploited Children Act</t>
  </si>
  <si>
    <t>Drug Free Truck Stop Act</t>
  </si>
  <si>
    <t>Police Corps Act</t>
  </si>
  <si>
    <t>Law Enforcement Scholarships and Recruitment Act</t>
  </si>
  <si>
    <t>DNA Identification Act of 1994</t>
  </si>
  <si>
    <t>Motor Vehicle Theft Prevention Act</t>
  </si>
  <si>
    <t>Senior Citizens Against Marketing Scams Act of 1994</t>
  </si>
  <si>
    <t>Computer Abuse Amendments Act of 1994</t>
  </si>
  <si>
    <t>Driver's Privacy Protection Act of 1994</t>
  </si>
  <si>
    <t>Safer Streets and Neighborhoods Act of 1994</t>
  </si>
  <si>
    <t>Fire Marshal's Office-Director</t>
  </si>
  <si>
    <t>FAIJ</t>
  </si>
  <si>
    <t>Fairbanks AST-JS</t>
  </si>
  <si>
    <t>ANCP</t>
  </si>
  <si>
    <t>Anch AST Permits &amp; Lic</t>
  </si>
  <si>
    <t>VPSO</t>
  </si>
  <si>
    <t>Villiage Public Safety Office</t>
  </si>
  <si>
    <t>GLEE</t>
  </si>
  <si>
    <t>Glennallen AST</t>
  </si>
  <si>
    <t>NOME</t>
  </si>
  <si>
    <t>Nome AST</t>
  </si>
  <si>
    <t>SITE</t>
  </si>
  <si>
    <t>Sitka AST</t>
  </si>
  <si>
    <t>SOFE</t>
  </si>
  <si>
    <t>Soldotna F&amp;WP</t>
  </si>
  <si>
    <t>ASTI</t>
  </si>
  <si>
    <t>Anch AST-Intell</t>
  </si>
  <si>
    <t>JUNE</t>
  </si>
  <si>
    <t>Juneau AST</t>
  </si>
  <si>
    <t>KOTE</t>
  </si>
  <si>
    <t>Kotzebue AST</t>
  </si>
  <si>
    <t>PAFE</t>
  </si>
  <si>
    <t>FWP Palmer Enforcement</t>
  </si>
  <si>
    <t>TALE</t>
  </si>
  <si>
    <t>Talkeetna AST</t>
  </si>
  <si>
    <t>DILE</t>
  </si>
  <si>
    <t>Dillingham AST</t>
  </si>
  <si>
    <t>FAFE</t>
  </si>
  <si>
    <t>FWP Fairbanks</t>
  </si>
  <si>
    <t>JUFE</t>
  </si>
  <si>
    <t>FWP Juneau Enforcement</t>
  </si>
  <si>
    <t>SUPA</t>
  </si>
  <si>
    <t>Alaska to Other States</t>
  </si>
  <si>
    <t>Other States to Alaska</t>
  </si>
  <si>
    <t>Anchorage DPS Supply</t>
  </si>
  <si>
    <t>TOKE</t>
  </si>
  <si>
    <t>Tok AST</t>
  </si>
  <si>
    <t>HOME</t>
  </si>
  <si>
    <t>Homer AST</t>
  </si>
  <si>
    <t>PALH</t>
  </si>
  <si>
    <t>AST Palmer HQ</t>
  </si>
  <si>
    <t>PALJ</t>
  </si>
  <si>
    <t>Palmer AST-JS</t>
  </si>
  <si>
    <t>COFE</t>
  </si>
  <si>
    <t>Cordova FWP Enforcement</t>
  </si>
  <si>
    <t>DELE</t>
  </si>
  <si>
    <t>Delta Junction AST</t>
  </si>
  <si>
    <t>FAIM</t>
  </si>
  <si>
    <t>Fairbanks Regional Ofc</t>
  </si>
  <si>
    <t>FMOJ</t>
  </si>
  <si>
    <t>Fire Marshal's Office-Juneau</t>
  </si>
  <si>
    <t>PALD</t>
  </si>
  <si>
    <t>Palmer AST-Drugs</t>
  </si>
  <si>
    <t>JUNM</t>
  </si>
  <si>
    <t>Juneau AST Metro Unit</t>
  </si>
  <si>
    <t>R&amp;I</t>
  </si>
  <si>
    <t>R&amp;I-Juneau</t>
  </si>
  <si>
    <t>FYC</t>
  </si>
  <si>
    <t>AIFE</t>
  </si>
  <si>
    <t>ANFE</t>
  </si>
  <si>
    <t>ANG</t>
  </si>
  <si>
    <t>ANIE</t>
  </si>
  <si>
    <t>BARE</t>
  </si>
  <si>
    <t>BETE</t>
  </si>
  <si>
    <t>CAFÉ</t>
  </si>
  <si>
    <t>COLD BAY</t>
  </si>
  <si>
    <t>COLE</t>
  </si>
  <si>
    <t>BLKF</t>
  </si>
  <si>
    <t>Fairbanks Youth Corrections</t>
  </si>
  <si>
    <t>HAIE</t>
  </si>
  <si>
    <t>Haines AST</t>
  </si>
  <si>
    <t>HOFE</t>
  </si>
  <si>
    <t>FWP Hoonah Enforcement</t>
  </si>
  <si>
    <t>JUNJ</t>
  </si>
  <si>
    <t>Juneau AST JS</t>
  </si>
  <si>
    <t>SIFE</t>
  </si>
  <si>
    <t>FWP Sitka Enforcement</t>
  </si>
  <si>
    <t>FMOA</t>
  </si>
  <si>
    <t>Fire Marshal's Office-Anchorage</t>
  </si>
  <si>
    <t>KENJ</t>
  </si>
  <si>
    <t>AST Kenai Judicial Services</t>
  </si>
  <si>
    <t>NOFE</t>
  </si>
  <si>
    <t>FWP Nome Enforcement</t>
  </si>
  <si>
    <t>Municipal Agency</t>
  </si>
  <si>
    <t>ANC</t>
  </si>
  <si>
    <t>Anch Police Dept.</t>
  </si>
  <si>
    <t>ACA</t>
  </si>
  <si>
    <t>Anchorage City Attorney</t>
  </si>
  <si>
    <t>JUN</t>
  </si>
  <si>
    <t>Juneau Police Dept</t>
  </si>
  <si>
    <t>WAS</t>
  </si>
  <si>
    <t>Wasilla Police Dept</t>
  </si>
  <si>
    <t>FAI</t>
  </si>
  <si>
    <t>Fairbanks Police Dept</t>
  </si>
  <si>
    <t>PAL</t>
  </si>
  <si>
    <t>Palmer Police Dept</t>
  </si>
  <si>
    <t>KEN</t>
  </si>
  <si>
    <t>Kenai Police Dept</t>
  </si>
  <si>
    <t>HOM</t>
  </si>
  <si>
    <t>Homer Police Dept</t>
  </si>
  <si>
    <t>SIT</t>
  </si>
  <si>
    <t>Sitka Police Dept</t>
  </si>
  <si>
    <t>VAL</t>
  </si>
  <si>
    <t>Valdez Police Dept</t>
  </si>
  <si>
    <t>BAR</t>
  </si>
  <si>
    <t>Barrow Police Dept</t>
  </si>
  <si>
    <t>KOD</t>
  </si>
  <si>
    <t>Kodiak Police Dept</t>
  </si>
  <si>
    <t>WRA</t>
  </si>
  <si>
    <t>Wrangell Police Dept.</t>
  </si>
  <si>
    <t>CRA</t>
  </si>
  <si>
    <t>Craig Police Dept</t>
  </si>
  <si>
    <t>KET</t>
  </si>
  <si>
    <t>Ketchikan Police Dept</t>
  </si>
  <si>
    <t>DIL</t>
  </si>
  <si>
    <t>Dillingham Police Dept</t>
  </si>
  <si>
    <t>HAI</t>
  </si>
  <si>
    <t>Haines Police Dept</t>
  </si>
  <si>
    <t>MUNA</t>
  </si>
  <si>
    <t>Municipality of Anchorage</t>
  </si>
  <si>
    <t>BBP</t>
  </si>
  <si>
    <t>Bristol Bay Police Dept</t>
  </si>
  <si>
    <t>BET</t>
  </si>
  <si>
    <t>Bethel Police Dept</t>
  </si>
  <si>
    <t>NOR</t>
  </si>
  <si>
    <t>North Pole Police Dept</t>
  </si>
  <si>
    <t>SEW</t>
  </si>
  <si>
    <t>Seward Police Dept</t>
  </si>
  <si>
    <t>UNA</t>
  </si>
  <si>
    <t xml:space="preserve">AST E DETACHMENT VPSO </t>
  </si>
  <si>
    <t>SOLV</t>
  </si>
  <si>
    <t>STATE PARK RANGERS</t>
  </si>
  <si>
    <t>STPE</t>
  </si>
  <si>
    <t>TOGIAK</t>
  </si>
  <si>
    <t>TOG</t>
  </si>
  <si>
    <t>This project was supported by a grant awarded by the Department of Public Safety, Division of Alaska State</t>
  </si>
  <si>
    <t>State Laws Governing Criminal Justice Information</t>
  </si>
  <si>
    <t>Federal Laws Governing Criminal Justice Information</t>
  </si>
  <si>
    <t>CS</t>
  </si>
  <si>
    <t xml:space="preserve">ROOT </t>
  </si>
  <si>
    <t>SESS.LAW</t>
  </si>
  <si>
    <t>EFF DATE</t>
  </si>
  <si>
    <t>SPSR</t>
  </si>
  <si>
    <t>SHORT TITLE</t>
  </si>
  <si>
    <t>STATUTE</t>
  </si>
  <si>
    <t>REGULATION</t>
  </si>
  <si>
    <t xml:space="preserve">EFFECTS </t>
  </si>
  <si>
    <t>LAST BA</t>
  </si>
  <si>
    <t>LAST FN</t>
  </si>
  <si>
    <t xml:space="preserve">EBR </t>
  </si>
  <si>
    <t>FN $$</t>
  </si>
  <si>
    <t>SCS CS(HES)amS</t>
  </si>
  <si>
    <t>HB245</t>
  </si>
  <si>
    <t>SLA</t>
  </si>
  <si>
    <t>ASSAULT 4</t>
  </si>
  <si>
    <t>AS 11.56</t>
  </si>
  <si>
    <t>Creates new crimes - Unlawful Contact 1 and 2; affects sentencing for Assault 4 convictions</t>
  </si>
  <si>
    <t>SCS CSHB(JUD)</t>
  </si>
  <si>
    <t>HB375</t>
  </si>
  <si>
    <t>GOV</t>
  </si>
  <si>
    <t>AS 47.35</t>
  </si>
  <si>
    <t>7 AAC 50.210</t>
  </si>
  <si>
    <t>Requires state/national, fingerprint-based criminal background check for child care license, preceded by name checks for emergency placements, relative placements</t>
  </si>
  <si>
    <t>CHILD PROTECTION</t>
  </si>
  <si>
    <t>AS 47.17</t>
  </si>
  <si>
    <t>Makes DHSS a "criminal justice agency" authorized to check APSIN criminal history records for investigation of child abuse/neglect. Revises Kidnapping and Endangering Welfare of Minor statutes.</t>
  </si>
  <si>
    <t>CSSB(STA)</t>
  </si>
  <si>
    <t>SB214</t>
  </si>
  <si>
    <t>MILLER, GREEN</t>
  </si>
  <si>
    <t xml:space="preserve">CONCEALED WEAPONS  </t>
  </si>
  <si>
    <t>AS 11.61.220</t>
  </si>
  <si>
    <t>NO</t>
  </si>
  <si>
    <t>HCS CS(FIN)amH</t>
  </si>
  <si>
    <t>SB141</t>
  </si>
  <si>
    <t>GREEN</t>
  </si>
  <si>
    <t>AS18.65.700</t>
  </si>
  <si>
    <t>13 AAC 30</t>
  </si>
  <si>
    <t>Modifies background check requirements for retired peace officers; allows conditional permits pending fingerprint check results; changes suspended/out-of-state permits</t>
  </si>
  <si>
    <t>CSHB(JUD)</t>
  </si>
  <si>
    <t>HB122</t>
  </si>
  <si>
    <t>DNA - VIOLATE ORDER</t>
  </si>
  <si>
    <t>AS 11.56.760</t>
  </si>
  <si>
    <t>Creates new crime - violate order to submit to DNA testing, class A misdemeanor.</t>
  </si>
  <si>
    <t>CSHB(FIN)</t>
  </si>
  <si>
    <t>HB272</t>
  </si>
  <si>
    <t>ELECTRONIC MONITORING</t>
  </si>
  <si>
    <t>Modifies Escape statutes to include escape from electronic monitoring.</t>
  </si>
  <si>
    <t>HB405</t>
  </si>
  <si>
    <t>KOTT</t>
  </si>
  <si>
    <t>FAIL TO STOP VEHICLE PER PEACE OFFICER</t>
  </si>
  <si>
    <t>AS 28.35.182</t>
  </si>
  <si>
    <t>AST HEADQUARTERS</t>
  </si>
  <si>
    <t>AST C DETACHMENT HQ</t>
  </si>
  <si>
    <t>ANCV</t>
  </si>
  <si>
    <t>BETI</t>
  </si>
  <si>
    <t>BRBV</t>
  </si>
  <si>
    <t>CIBM</t>
  </si>
  <si>
    <t>CROE</t>
  </si>
  <si>
    <t>HOLE</t>
  </si>
  <si>
    <t>HOMV</t>
  </si>
  <si>
    <t>JUNF</t>
  </si>
  <si>
    <t>JUNO</t>
  </si>
  <si>
    <t>SOUTHEAST REG. OFFICE</t>
  </si>
  <si>
    <t>KETD</t>
  </si>
  <si>
    <t>KETI</t>
  </si>
  <si>
    <t>MET</t>
  </si>
  <si>
    <t>RCZD</t>
  </si>
  <si>
    <t>REWD</t>
  </si>
  <si>
    <t>SCAN</t>
  </si>
  <si>
    <t>SITA</t>
  </si>
  <si>
    <t>STME</t>
  </si>
  <si>
    <t>TAFE</t>
  </si>
  <si>
    <t>VALE</t>
  </si>
  <si>
    <t>YAKE</t>
  </si>
  <si>
    <t>CRAE</t>
  </si>
  <si>
    <t>Juneau Corrections/Central</t>
  </si>
  <si>
    <t>PMRC</t>
  </si>
  <si>
    <t>Pt. McKenzie Rehab</t>
  </si>
  <si>
    <t>YKCC</t>
  </si>
  <si>
    <t>Bethel Corrections</t>
  </si>
  <si>
    <t>JPO</t>
  </si>
  <si>
    <t>Juneau Probation</t>
  </si>
  <si>
    <t>PPO</t>
  </si>
  <si>
    <t>Palmer Probation</t>
  </si>
  <si>
    <t>BPO</t>
  </si>
  <si>
    <t>DOCA</t>
  </si>
  <si>
    <t>Anch Corrections/Central</t>
  </si>
  <si>
    <t>FPO</t>
  </si>
  <si>
    <t>Fairbanks Probation</t>
  </si>
  <si>
    <t>KETP</t>
  </si>
  <si>
    <t>Ketchikan Probation</t>
  </si>
  <si>
    <t>DPO</t>
  </si>
  <si>
    <t>Dillingham Probation</t>
  </si>
  <si>
    <t>KENP</t>
  </si>
  <si>
    <t>KODP</t>
  </si>
  <si>
    <t>NPO</t>
  </si>
  <si>
    <t>Nome Probation</t>
  </si>
  <si>
    <t>SPO</t>
  </si>
  <si>
    <t>Sitka Probation</t>
  </si>
  <si>
    <t>BARP</t>
  </si>
  <si>
    <t>Barrow Probation/Parole</t>
  </si>
  <si>
    <t>KZP</t>
  </si>
  <si>
    <t>Kotzebue Probation</t>
  </si>
  <si>
    <t>DMV Anchorage</t>
  </si>
  <si>
    <t>DMV Drivers Services Juneau</t>
  </si>
  <si>
    <t>DMV Field Service HQ</t>
  </si>
  <si>
    <t>DMV Fairbanks</t>
  </si>
  <si>
    <t>DMV Driver Improvement Anchorage</t>
  </si>
  <si>
    <t>DMV Fiscal Svc HQ</t>
  </si>
  <si>
    <t>DMV Palmer</t>
  </si>
  <si>
    <t>DMV Soldotna</t>
  </si>
  <si>
    <t>DMV Eagle River</t>
  </si>
  <si>
    <t xml:space="preserve">DMV Juneau  </t>
  </si>
  <si>
    <t>DMV Ketchikan</t>
  </si>
  <si>
    <t>DMV Anchorage Dwtwn Ofc</t>
  </si>
  <si>
    <t>DMV Bethel</t>
  </si>
  <si>
    <t>DMV Homer</t>
  </si>
  <si>
    <t>DMV Juneau State Office Bldg</t>
  </si>
  <si>
    <t>DMV Kodiak</t>
  </si>
  <si>
    <t>I/M QwikLube 36th &amp; Old Seward</t>
  </si>
  <si>
    <t>Alaska Sales &amp; Svc Anchorage</t>
  </si>
  <si>
    <t>DMV Cordova</t>
  </si>
  <si>
    <t>Continental Motors</t>
  </si>
  <si>
    <t>Best Car Wash &amp; Lube Anchorage</t>
  </si>
  <si>
    <t>Continental Honda</t>
  </si>
  <si>
    <t xml:space="preserve">FY99 </t>
  </si>
  <si>
    <t>MUNICIPAL ATTORNEY Total</t>
  </si>
  <si>
    <t>100-%</t>
  </si>
  <si>
    <t>DMV Delta Junction</t>
  </si>
  <si>
    <t>Dollar Rent-A-Car Anchorage</t>
  </si>
  <si>
    <t>DMV Haines</t>
  </si>
  <si>
    <t>I/M Espress Lube Huffman</t>
  </si>
  <si>
    <t>I/M Espress Lube Northway</t>
  </si>
  <si>
    <t>I/M Espress Lube Old Seward</t>
  </si>
  <si>
    <t>I/M Gabe's Peger Rd. Fairbanks</t>
  </si>
  <si>
    <t>I/M Gene's Chrysler</t>
  </si>
  <si>
    <t>I/M  Jim's 19th Ave. Fairbanks</t>
  </si>
  <si>
    <t>DMV Car Care Center</t>
  </si>
  <si>
    <t>I/M Midtown Carwash</t>
  </si>
  <si>
    <t>I/M Mike's University Fairbanks</t>
  </si>
  <si>
    <t>Anchorage Chrysler</t>
  </si>
  <si>
    <t>I/M Q Lube Bragaw</t>
  </si>
  <si>
    <t>I/M Q Lube  Dimond</t>
  </si>
  <si>
    <t>I/M Q Lube  Tudor</t>
  </si>
  <si>
    <t>DMV Nome</t>
  </si>
  <si>
    <t>I/M Q Lube  Fairbanks</t>
  </si>
  <si>
    <t>I/M Quality Tune Ingra</t>
  </si>
  <si>
    <t>I/M Quality Tune Tudor</t>
  </si>
  <si>
    <t>I/M QwikLube 4627 Old Seward</t>
  </si>
  <si>
    <t>I/M QwikLube Eagle River</t>
  </si>
  <si>
    <t>I/M QwikLube Fairbanks</t>
  </si>
  <si>
    <t>I/M Speedy Lube</t>
  </si>
  <si>
    <t>DMV Seward</t>
  </si>
  <si>
    <t>Eero Volkswagen</t>
  </si>
  <si>
    <t>DMV Sitka</t>
  </si>
  <si>
    <t>DMV Tok</t>
  </si>
  <si>
    <t>DMV Unalaska</t>
  </si>
  <si>
    <t>DMV Valdez</t>
  </si>
  <si>
    <t>Federal Agency</t>
  </si>
  <si>
    <t>USES</t>
  </si>
  <si>
    <t>Eielson Security Police</t>
  </si>
  <si>
    <t>USEA</t>
  </si>
  <si>
    <t>Elmendorf Security Police</t>
  </si>
  <si>
    <t>USWW</t>
  </si>
  <si>
    <t>State of Alaska</t>
  </si>
  <si>
    <t>Requires state/national, fingerprint-based criminal background check for nursing home employees</t>
  </si>
  <si>
    <t>HCS CSSB(FIN) am H</t>
  </si>
  <si>
    <t>SB232</t>
  </si>
  <si>
    <t>FRANK</t>
  </si>
  <si>
    <t>PFD FORFEITURE</t>
  </si>
  <si>
    <t>AS 43.23</t>
  </si>
  <si>
    <t>Requires exchange of data between DPS, DOC, and PFD to identify those ineligible for dividend based on criminal conviction/incarceration histories</t>
  </si>
  <si>
    <t xml:space="preserve">HB27 </t>
  </si>
  <si>
    <t>PARNELL</t>
  </si>
  <si>
    <t>DNA IDENTIFICATION</t>
  </si>
  <si>
    <t>Requires Public Safety to maintain DNA samples for persons convicted of certain violent crimes</t>
  </si>
  <si>
    <t>Requires state/national, fingerprint-based criminal background check for concealed handgun permit</t>
  </si>
  <si>
    <t>SCS CSHB(FIN)AM S</t>
  </si>
  <si>
    <t>HB442</t>
  </si>
  <si>
    <t xml:space="preserve">CRIMINAL JUSTICE INFO </t>
  </si>
  <si>
    <t>AS 12.62</t>
  </si>
  <si>
    <t>13 AAC 25</t>
  </si>
  <si>
    <t>Redefines requirements for reporting, collection, maintenance, management, security, quality, use, dissemination of criminal justice information.</t>
  </si>
  <si>
    <t>FINGERPRINTING</t>
  </si>
  <si>
    <t>13 AAC 68.120</t>
  </si>
  <si>
    <t>Defines requirements for booking facilities, courts, and central repository to ensure defendants, in or out of custody, are fingerprinted for criminal charges</t>
  </si>
  <si>
    <t>AS 8.08.137</t>
  </si>
  <si>
    <t>Requires state/national, fingerprint-based criminal background check for admission to Alaska Bar Assoc.</t>
  </si>
  <si>
    <t>AS 45.55.040</t>
  </si>
  <si>
    <t>3 AAC 8</t>
  </si>
  <si>
    <t xml:space="preserve">Requires state/national, fingerprint-based criminal background check for securities brokers, agents, </t>
  </si>
  <si>
    <t>AS 8.24.120</t>
  </si>
  <si>
    <t>12 AAC 02.160</t>
  </si>
  <si>
    <t>Requires state/national, fingerprint-based criminal background check for collection agency license</t>
  </si>
  <si>
    <t>AS 28.17.041</t>
  </si>
  <si>
    <t>Regulation (not statute) requires state/national, fingerprint-based criminal background check for driving instructor license</t>
  </si>
  <si>
    <t>AS 21.27.025</t>
  </si>
  <si>
    <t>3 AAC 23.010</t>
  </si>
  <si>
    <t>FY 99</t>
  </si>
  <si>
    <t>FY 95</t>
  </si>
  <si>
    <t>FY 96</t>
  </si>
  <si>
    <t>FY 97</t>
  </si>
  <si>
    <t>FY 98</t>
  </si>
  <si>
    <t>Juneau District Court</t>
  </si>
  <si>
    <t>AIRG</t>
  </si>
  <si>
    <t>Air National Guard</t>
  </si>
  <si>
    <t>LBRA</t>
  </si>
  <si>
    <t>Labor Standards &amp; Safety</t>
  </si>
  <si>
    <t>LBUI</t>
  </si>
  <si>
    <t xml:space="preserve">Employment Security </t>
  </si>
  <si>
    <t>CSED</t>
  </si>
  <si>
    <t>Child Support Enforcement Division</t>
  </si>
  <si>
    <t>SPRM</t>
  </si>
  <si>
    <t>Mat-Su Parks &amp; Rec.</t>
  </si>
  <si>
    <t>SPSD</t>
  </si>
  <si>
    <t>State Park Rangers S Dist Kenai</t>
  </si>
  <si>
    <t>SPRF</t>
  </si>
  <si>
    <t>State Park Rangers - Fairbanks</t>
  </si>
  <si>
    <t>ABC</t>
  </si>
  <si>
    <t>ABC Board</t>
  </si>
  <si>
    <t>DCGE</t>
  </si>
  <si>
    <t>Revenue/Charitable Gaming</t>
  </si>
  <si>
    <t>PFCI</t>
  </si>
  <si>
    <t>Permanent Fund-Enforce</t>
  </si>
  <si>
    <t>DCED</t>
  </si>
  <si>
    <t>Dept Commerce/Ins-Fraud</t>
  </si>
  <si>
    <t>DEC</t>
  </si>
  <si>
    <t>Dept of Environ Conserv</t>
  </si>
  <si>
    <t>Display Wants/Warrants</t>
  </si>
  <si>
    <t>Population Size</t>
  </si>
  <si>
    <t>Confidence Level</t>
  </si>
  <si>
    <t>Precision Factor</t>
  </si>
  <si>
    <t>+</t>
  </si>
  <si>
    <t>Purpose</t>
  </si>
  <si>
    <t>Audit Began</t>
  </si>
  <si>
    <t>Audit Report Completed</t>
  </si>
  <si>
    <t>Follow-up Completed</t>
  </si>
  <si>
    <t>Geographic Area</t>
  </si>
  <si>
    <t>Booking Photo</t>
  </si>
  <si>
    <t>N/A</t>
  </si>
  <si>
    <t>FP Card</t>
  </si>
  <si>
    <t>Decline Prosec.</t>
  </si>
  <si>
    <t>Court Filing</t>
  </si>
  <si>
    <t>Court Dispo</t>
  </si>
  <si>
    <t>Dispo Change</t>
  </si>
  <si>
    <t>Agency Report Error Rates:</t>
  </si>
  <si>
    <t>Arrest Report</t>
  </si>
  <si>
    <t>(available upon request)</t>
  </si>
  <si>
    <t>Period</t>
  </si>
  <si>
    <t>Sample Size</t>
  </si>
  <si>
    <t>1)  Measure compliance with AS 12.62.120 reporting requirements</t>
  </si>
  <si>
    <t xml:space="preserve">Statute Indirectly requires criminal background check for teaching license </t>
  </si>
  <si>
    <t>NICKNAME</t>
  </si>
  <si>
    <t>COMMENTS</t>
  </si>
  <si>
    <t>HR 3</t>
  </si>
  <si>
    <t>PL</t>
  </si>
  <si>
    <t>Juvenile Crime Control Act of 1997</t>
  </si>
  <si>
    <t>CFR</t>
  </si>
  <si>
    <t>Individuals Granted Unescorted Access to Nuclear Power Facilities or Access to Safeguards Information by Power Reactor Licenses</t>
  </si>
  <si>
    <t>Authorizes criminal history background checks</t>
  </si>
  <si>
    <t>78q(f)(2)</t>
  </si>
  <si>
    <t>Partners, Directors, Officers and Employees of National Securities Exchange Members, Brokers, Dealers, Registered Transfer Agents, and Registered Clearing Agencies</t>
  </si>
  <si>
    <t>520a</t>
  </si>
  <si>
    <t>HR 867</t>
  </si>
  <si>
    <t>Adoption and Safe Families Act of 1997</t>
  </si>
  <si>
    <t>Encourages adoption of children who have been in foster care for 18 months; requires court data</t>
  </si>
  <si>
    <t>HR 3734</t>
  </si>
  <si>
    <t>Personal Responsibility and Work Opportunity Act of 1996</t>
  </si>
  <si>
    <t>WELFARE REFORM</t>
  </si>
  <si>
    <t>Prohibits certain benefits based on felony or other drug conviction</t>
  </si>
  <si>
    <t>3753(a)(11)</t>
  </si>
  <si>
    <t>ST. MARY'S</t>
  </si>
  <si>
    <t>CORE</t>
  </si>
  <si>
    <t>BARROW</t>
  </si>
  <si>
    <t>GLENNALLEN</t>
  </si>
  <si>
    <t>FT. YUKON</t>
  </si>
  <si>
    <t>TOK</t>
  </si>
  <si>
    <t>SUN</t>
  </si>
  <si>
    <t>YAKUTAT</t>
  </si>
  <si>
    <t>MSK</t>
  </si>
  <si>
    <t>SAND POINT</t>
  </si>
  <si>
    <t>SBE</t>
  </si>
  <si>
    <t>KLAWOCK</t>
  </si>
  <si>
    <t>CHEVAK</t>
  </si>
  <si>
    <t>ST. PAUL</t>
  </si>
  <si>
    <t>MGL</t>
  </si>
  <si>
    <t>NORTHWAY</t>
  </si>
  <si>
    <t>DVA</t>
  </si>
  <si>
    <t>ANIAK</t>
  </si>
  <si>
    <t>DSW</t>
  </si>
  <si>
    <t>NENANA</t>
  </si>
  <si>
    <t>DHO</t>
  </si>
  <si>
    <t>SVA</t>
  </si>
  <si>
    <t>DPE</t>
  </si>
  <si>
    <t>KAKE</t>
  </si>
  <si>
    <t>NAKNEK</t>
  </si>
  <si>
    <t>DPA</t>
  </si>
  <si>
    <t>DNO</t>
  </si>
  <si>
    <t>DKB</t>
  </si>
  <si>
    <t>DBE</t>
  </si>
  <si>
    <t>CANTWELL</t>
  </si>
  <si>
    <t>SKZ</t>
  </si>
  <si>
    <t>DKO</t>
  </si>
  <si>
    <t>NINILCHIK</t>
  </si>
  <si>
    <t>MSM</t>
  </si>
  <si>
    <t>MUN</t>
  </si>
  <si>
    <t>AST INVESTIGATIONS</t>
  </si>
  <si>
    <t>ANGOON</t>
  </si>
  <si>
    <t>MTA</t>
  </si>
  <si>
    <t>SELDOVIA</t>
  </si>
  <si>
    <t>SJU</t>
  </si>
  <si>
    <t>BRISTOL BAY</t>
  </si>
  <si>
    <t>FWP ENFORCEMENT</t>
  </si>
  <si>
    <t>SKE</t>
  </si>
  <si>
    <t>WHITTIER</t>
  </si>
  <si>
    <t>MAK</t>
  </si>
  <si>
    <t>SKAGWAY</t>
  </si>
  <si>
    <t>MNR</t>
  </si>
  <si>
    <t>Sex Offender Registration</t>
  </si>
  <si>
    <t>Display Convictions Only</t>
  </si>
  <si>
    <t>Felony</t>
  </si>
  <si>
    <t>Misdemeanor</t>
  </si>
  <si>
    <t>ANCHORAGE</t>
  </si>
  <si>
    <t>POLICE DEPT</t>
  </si>
  <si>
    <t>FAIRBANKS</t>
  </si>
  <si>
    <t>DKE</t>
  </si>
  <si>
    <t>JUNEAU</t>
  </si>
  <si>
    <t xml:space="preserve">ANCHORAGE </t>
  </si>
  <si>
    <t>DISTRICT COURT</t>
  </si>
  <si>
    <t>MHA</t>
  </si>
  <si>
    <t>PALMER</t>
  </si>
  <si>
    <t>AST ENFORCEMENT</t>
  </si>
  <si>
    <t>SOLDOTNA</t>
  </si>
  <si>
    <t>BETHEL</t>
  </si>
  <si>
    <t>DEPT OF CORRECTIONS</t>
  </si>
  <si>
    <t>KETCHIKAN</t>
  </si>
  <si>
    <t>SKN</t>
  </si>
  <si>
    <t>WASILLA</t>
  </si>
  <si>
    <t>DTO</t>
  </si>
  <si>
    <t>KENAI</t>
  </si>
  <si>
    <t>KODIAK</t>
  </si>
  <si>
    <t>DDJ</t>
  </si>
  <si>
    <t>HOMER</t>
  </si>
  <si>
    <t>KOTZEBUE</t>
  </si>
  <si>
    <t>MMC</t>
  </si>
  <si>
    <t>MKA</t>
  </si>
  <si>
    <t xml:space="preserve">UNIVERSITY POLICE  </t>
  </si>
  <si>
    <t>DILLINGHAM</t>
  </si>
  <si>
    <t>CRAIG</t>
  </si>
  <si>
    <t>UNALASKA</t>
  </si>
  <si>
    <t>DKA</t>
  </si>
  <si>
    <t>VALDEZ</t>
  </si>
  <si>
    <t>MAG</t>
  </si>
  <si>
    <t>SITKA</t>
  </si>
  <si>
    <t>MCR</t>
  </si>
  <si>
    <t>AST</t>
  </si>
  <si>
    <t>AIRPORT POLICE</t>
  </si>
  <si>
    <t>MWH</t>
  </si>
  <si>
    <t>SEWARD</t>
  </si>
  <si>
    <t>DWR</t>
  </si>
  <si>
    <t>DSI</t>
  </si>
  <si>
    <t>MGA</t>
  </si>
  <si>
    <t>NORTH POLE</t>
  </si>
  <si>
    <t>EMMONAK</t>
  </si>
  <si>
    <t>MAGISTRATE COURT</t>
  </si>
  <si>
    <t>SNO</t>
  </si>
  <si>
    <t>WRANGELL</t>
  </si>
  <si>
    <t>CORDOVA</t>
  </si>
  <si>
    <t>SUPERIOR COURT</t>
  </si>
  <si>
    <t>DELTA JUNCTION</t>
  </si>
  <si>
    <t>HAINES</t>
  </si>
  <si>
    <t>MUT</t>
  </si>
  <si>
    <t>MPH</t>
  </si>
  <si>
    <t>PETERSBURG</t>
  </si>
  <si>
    <t>DBA</t>
  </si>
  <si>
    <t>MHN</t>
  </si>
  <si>
    <t>GIRDWOOD</t>
  </si>
  <si>
    <t>DGL</t>
  </si>
  <si>
    <t>HOONAH</t>
  </si>
  <si>
    <t>BIG LAKE</t>
  </si>
  <si>
    <t>MNA</t>
  </si>
  <si>
    <t>TALKEETNA</t>
  </si>
  <si>
    <t>MYA</t>
  </si>
  <si>
    <t>GALENA</t>
  </si>
  <si>
    <t>MPC</t>
  </si>
  <si>
    <t>3/10/98    4/2-3/98    7/13-16/98</t>
  </si>
  <si>
    <t>10/30-31/97</t>
  </si>
  <si>
    <t>6/2-4/97</t>
  </si>
  <si>
    <t>10-30/31/97</t>
  </si>
  <si>
    <t>10/13-15/97</t>
  </si>
  <si>
    <t>12/15-16/97 and 2/5/98</t>
  </si>
  <si>
    <t>11/3-7/97</t>
  </si>
  <si>
    <t>11/12-14/97</t>
  </si>
  <si>
    <t>Municipal Pros.</t>
  </si>
  <si>
    <t xml:space="preserve">AS 12.62.100.  </t>
  </si>
  <si>
    <t>Criminal Justice Information Advisory Board</t>
  </si>
  <si>
    <t xml:space="preserve">AS 12.62.110.  </t>
  </si>
  <si>
    <t>Central Repository Responsibilities</t>
  </si>
  <si>
    <t xml:space="preserve">AS 12.62.120.  </t>
  </si>
  <si>
    <t xml:space="preserve">Reporting of Criminal Justice Information </t>
  </si>
  <si>
    <t xml:space="preserve">AS 12.62.130.  </t>
  </si>
  <si>
    <t>Reporting of Uniform Crime Information</t>
  </si>
  <si>
    <t xml:space="preserve">AS 12.62.140.  </t>
  </si>
  <si>
    <t xml:space="preserve">AS 12.62.150.  </t>
  </si>
  <si>
    <t>Completeness, Accuracy, and Security</t>
  </si>
  <si>
    <t xml:space="preserve">AS 12.62.160.  </t>
  </si>
  <si>
    <t>Release and Use of Criminal Justice Information</t>
  </si>
  <si>
    <t xml:space="preserve">AS 12.62.170.  </t>
  </si>
  <si>
    <t>Correction of Criminal Justice Information</t>
  </si>
  <si>
    <t xml:space="preserve">AS 12.62.180.  </t>
  </si>
  <si>
    <t>Sealing of Criminal Justice Information</t>
  </si>
  <si>
    <t xml:space="preserve">AS 12.62.190.  </t>
  </si>
  <si>
    <t>Purging of Criminal Justice Information</t>
  </si>
  <si>
    <t xml:space="preserve">Appendix 1. </t>
  </si>
  <si>
    <t xml:space="preserve"> Definition of Criminal Justice Information </t>
  </si>
  <si>
    <t xml:space="preserve">APPLICNT BKGRD CHECK: CHILD CARE FACILITIES </t>
  </si>
  <si>
    <t>APPLICNT BKGRD CHECK: ASSISTED LIVING HOMES</t>
  </si>
  <si>
    <t>APPLICNT BKGRD CHECK: NURSING FACILITIES</t>
  </si>
  <si>
    <t>APPLICNT BKGRD CHECK: ALASKA BAR ASSOC.</t>
  </si>
  <si>
    <t xml:space="preserve">APPLICNT BKGRD CHECK: ALASKA SECURITIES ACT </t>
  </si>
  <si>
    <t>APPLICNT BKGRD CHECK: COLLECTION AGENCIES</t>
  </si>
  <si>
    <t>APPLICNT BKGRD CHECK: DRIVING INSTRUCTOR</t>
  </si>
  <si>
    <t>APPLICNT BKGRD CHECK: INSURANCE LICENSING</t>
  </si>
  <si>
    <t>APPLICNT BKGRD CHECK: PROCESS SERVERS</t>
  </si>
  <si>
    <t xml:space="preserve">APPLICNT BKGRD CHECK: SCHOOL BUS DRIVER </t>
  </si>
  <si>
    <t>APPLICNT BKGRD CHECK: TEACHING LICENSE</t>
  </si>
  <si>
    <t>APPLICNT BKGRD CHECK: SECURITY GUARD</t>
  </si>
  <si>
    <t>Defines requirements for DPS to gather, maintain and release sex offender registry information</t>
  </si>
  <si>
    <t>Reinstates previously repealed exemption from prosecution for Misconduct w/ Weapons 5, for on-duty state/local (but not federal) peace officer carrying concealed weapon</t>
  </si>
  <si>
    <t xml:space="preserve">See Pub. L. 92-544, requiring state statutes authorizing submission of fingerprints for national national criminal background check to be approved by the </t>
  </si>
  <si>
    <t xml:space="preserve">criminal statutes and ordinances are maintained in the table by DPS; new, repealed, or modified criminal statutes must be reflected in the table, which is to be </t>
  </si>
  <si>
    <t>used by all criminal justice agencies for offense citations reported to the central repository.</t>
  </si>
  <si>
    <t>CJIAB Membership and Meeting Schedule</t>
  </si>
  <si>
    <r>
      <t>Control Terminal Agency</t>
    </r>
    <r>
      <rPr>
        <sz val="10"/>
        <rFont val="Arial"/>
        <family val="0"/>
      </rPr>
      <t xml:space="preserve"> duties for network communications and links with the FBI's </t>
    </r>
    <r>
      <rPr>
        <b/>
        <sz val="10"/>
        <rFont val="Arial"/>
        <family val="2"/>
      </rPr>
      <t xml:space="preserve">NCIC </t>
    </r>
    <r>
      <rPr>
        <sz val="10"/>
        <rFont val="Arial"/>
        <family val="2"/>
      </rPr>
      <t>(N</t>
    </r>
    <r>
      <rPr>
        <sz val="10"/>
        <rFont val="Arial"/>
        <family val="0"/>
      </rPr>
      <t xml:space="preserve">ational Crime Information Center) and other states via </t>
    </r>
    <r>
      <rPr>
        <b/>
        <sz val="10"/>
        <rFont val="Arial"/>
        <family val="2"/>
      </rPr>
      <t>NLETS</t>
    </r>
    <r>
      <rPr>
        <sz val="10"/>
        <rFont val="Arial"/>
        <family val="2"/>
      </rPr>
      <t>, the National Law Enforcement Telecommunications System;</t>
    </r>
  </si>
  <si>
    <r>
      <t xml:space="preserve">processing requests and fees for </t>
    </r>
    <r>
      <rPr>
        <b/>
        <sz val="10"/>
        <rFont val="Arial"/>
        <family val="2"/>
      </rPr>
      <t>state and national criminal history background check reports</t>
    </r>
    <r>
      <rPr>
        <sz val="10"/>
        <rFont val="Arial"/>
        <family val="0"/>
      </rPr>
      <t>;</t>
    </r>
  </si>
  <si>
    <r>
      <t>correcting records</t>
    </r>
    <r>
      <rPr>
        <sz val="10"/>
        <rFont val="Arial"/>
        <family val="0"/>
      </rPr>
      <t xml:space="preserve"> and notifying other agencies/individuals of the corrections.</t>
    </r>
  </si>
  <si>
    <t>APSIN Person Records: Criminal/Noncriminal</t>
  </si>
  <si>
    <t>Photos Processed Annually: Criminal/Noncriminal</t>
  </si>
  <si>
    <t xml:space="preserve">APSIN Users, By Agency </t>
  </si>
  <si>
    <t>Troopers, with funding from the Bureau of Justice Assistance, Office of Justice Programs.  With</t>
  </si>
  <si>
    <t xml:space="preserve">continued funding, the Division of Administrative Services will publish an updated report at the </t>
  </si>
  <si>
    <t xml:space="preserve">end of each fiscal year.  </t>
  </si>
  <si>
    <t>[a]  Minutes of board meetings are available upon request from DPS.</t>
  </si>
  <si>
    <r>
      <t>APSIN</t>
    </r>
    <r>
      <rPr>
        <sz val="10"/>
        <rFont val="Arial"/>
        <family val="0"/>
      </rPr>
      <t xml:space="preserve">, the Alaska Public Safety Information Network, an on-line, real time data processing system containing over </t>
    </r>
    <r>
      <rPr>
        <b/>
        <sz val="10"/>
        <rFont val="Arial"/>
        <family val="2"/>
      </rPr>
      <t>10 million records</t>
    </r>
    <r>
      <rPr>
        <sz val="10"/>
        <rFont val="Arial"/>
        <family val="2"/>
      </rPr>
      <t xml:space="preserve">, with approximately </t>
    </r>
    <r>
      <rPr>
        <b/>
        <sz val="10"/>
        <rFont val="Arial"/>
        <family val="2"/>
      </rPr>
      <t xml:space="preserve">2800 computer programs </t>
    </r>
    <r>
      <rPr>
        <sz val="10"/>
        <rFont val="Arial"/>
        <family val="2"/>
      </rPr>
      <t xml:space="preserve">supporting over </t>
    </r>
    <r>
      <rPr>
        <b/>
        <sz val="10"/>
        <rFont val="Arial"/>
        <family val="2"/>
      </rPr>
      <t xml:space="preserve">100 on-line functions, </t>
    </r>
    <r>
      <rPr>
        <sz val="10"/>
        <rFont val="Arial"/>
        <family val="2"/>
      </rPr>
      <t xml:space="preserve">operating </t>
    </r>
    <r>
      <rPr>
        <b/>
        <sz val="10"/>
        <rFont val="Arial"/>
        <family val="2"/>
      </rPr>
      <t>24 hours/day</t>
    </r>
    <r>
      <rPr>
        <sz val="10"/>
        <rFont val="Arial"/>
        <family val="2"/>
      </rPr>
      <t xml:space="preserve">, for over </t>
    </r>
    <r>
      <rPr>
        <b/>
        <sz val="10"/>
        <rFont val="Arial"/>
        <family val="2"/>
      </rPr>
      <t>2500 authorized users</t>
    </r>
    <r>
      <rPr>
        <sz val="10"/>
        <rFont val="Arial"/>
        <family val="2"/>
      </rPr>
      <t xml:space="preserve"> employed by local, state, and federal criminal justice agencies;</t>
    </r>
  </si>
  <si>
    <t xml:space="preserve">[c] </t>
  </si>
  <si>
    <t xml:space="preserve">Latent refers to crime scene fingerprints received from law enforcement. </t>
  </si>
  <si>
    <t>FY99</t>
  </si>
  <si>
    <r>
      <t xml:space="preserve">implementation of other local, state, and regional interfaces, including </t>
    </r>
    <r>
      <rPr>
        <b/>
        <sz val="10"/>
        <rFont val="Arial"/>
        <family val="2"/>
      </rPr>
      <t>WIN</t>
    </r>
    <r>
      <rPr>
        <sz val="10"/>
        <rFont val="Arial"/>
        <family val="0"/>
      </rPr>
      <t xml:space="preserve"> (Western Identification Network), </t>
    </r>
    <r>
      <rPr>
        <b/>
        <sz val="10"/>
        <rFont val="Arial"/>
        <family val="2"/>
      </rPr>
      <t xml:space="preserve">motor vehicle, police, courts, prosecutors, and corrections </t>
    </r>
    <r>
      <rPr>
        <sz val="10"/>
        <rFont val="Arial"/>
        <family val="2"/>
      </rPr>
      <t>information systems;</t>
    </r>
  </si>
  <si>
    <r>
      <t>data entry/updates of criminal history records</t>
    </r>
    <r>
      <rPr>
        <sz val="10"/>
        <rFont val="Arial"/>
        <family val="0"/>
      </rPr>
      <t xml:space="preserve"> and related information in APSIN;</t>
    </r>
  </si>
  <si>
    <r>
      <t>source document archives</t>
    </r>
    <r>
      <rPr>
        <sz val="10"/>
        <rFont val="Arial"/>
        <family val="0"/>
      </rPr>
      <t xml:space="preserve"> for APSIN records;</t>
    </r>
  </si>
  <si>
    <r>
      <t>criminal/applicant fingerprint records</t>
    </r>
    <r>
      <rPr>
        <sz val="10"/>
        <rFont val="Arial"/>
        <family val="2"/>
      </rPr>
      <t xml:space="preserve"> and </t>
    </r>
    <r>
      <rPr>
        <b/>
        <sz val="10"/>
        <rFont val="Arial"/>
        <family val="2"/>
      </rPr>
      <t>latent crime scene fingerprint</t>
    </r>
    <r>
      <rPr>
        <sz val="10"/>
        <rFont val="Arial"/>
        <family val="2"/>
      </rPr>
      <t xml:space="preserve"> processing through </t>
    </r>
    <r>
      <rPr>
        <b/>
        <sz val="10"/>
        <rFont val="Arial"/>
        <family val="2"/>
      </rPr>
      <t xml:space="preserve">AFIS </t>
    </r>
    <r>
      <rPr>
        <sz val="10"/>
        <rFont val="Arial"/>
        <family val="2"/>
      </rPr>
      <t>(Automated Fingerprint Identification System);</t>
    </r>
  </si>
  <si>
    <r>
      <t>driver's license and booking photos</t>
    </r>
    <r>
      <rPr>
        <sz val="10"/>
        <rFont val="Arial"/>
        <family val="0"/>
      </rPr>
      <t xml:space="preserve"> maintenance, for police line-ups and other functions;</t>
    </r>
  </si>
  <si>
    <r>
      <t xml:space="preserve">smaller applications and interfaces, such as </t>
    </r>
    <r>
      <rPr>
        <b/>
        <sz val="10"/>
        <rFont val="Arial"/>
        <family val="2"/>
      </rPr>
      <t>CARDS</t>
    </r>
    <r>
      <rPr>
        <sz val="10"/>
        <rFont val="Arial"/>
        <family val="0"/>
      </rPr>
      <t xml:space="preserve"> (a fingerprint workflow and revenue tracking system), </t>
    </r>
    <r>
      <rPr>
        <b/>
        <sz val="10"/>
        <rFont val="Arial"/>
        <family val="2"/>
      </rPr>
      <t>SORCR</t>
    </r>
    <r>
      <rPr>
        <sz val="10"/>
        <rFont val="Arial"/>
        <family val="0"/>
      </rPr>
      <t xml:space="preserve"> (sex offender registry software and its Internet access), </t>
    </r>
    <r>
      <rPr>
        <b/>
        <sz val="10"/>
        <rFont val="Arial"/>
        <family val="2"/>
      </rPr>
      <t>UCR</t>
    </r>
    <r>
      <rPr>
        <sz val="10"/>
        <rFont val="Arial"/>
        <family val="0"/>
      </rPr>
      <t xml:space="preserve"> (uniform crime report) desktop publishing, </t>
    </r>
    <r>
      <rPr>
        <b/>
        <sz val="10"/>
        <rFont val="Arial"/>
        <family val="2"/>
      </rPr>
      <t xml:space="preserve">imaging systems, </t>
    </r>
    <r>
      <rPr>
        <sz val="10"/>
        <rFont val="Arial"/>
        <family val="2"/>
      </rPr>
      <t xml:space="preserve">and </t>
    </r>
    <r>
      <rPr>
        <b/>
        <sz val="10"/>
        <rFont val="Arial"/>
        <family val="2"/>
      </rPr>
      <t xml:space="preserve">livescan fingerprint machines, </t>
    </r>
    <r>
      <rPr>
        <sz val="10"/>
        <rFont val="Arial"/>
        <family val="2"/>
      </rPr>
      <t xml:space="preserve">and other special queries/programs to provide and/or exchange </t>
    </r>
    <r>
      <rPr>
        <b/>
        <sz val="10"/>
        <rFont val="Arial"/>
        <family val="2"/>
      </rPr>
      <t>data and statistics</t>
    </r>
    <r>
      <rPr>
        <sz val="10"/>
        <rFont val="Arial"/>
        <family val="2"/>
      </rPr>
      <t>;</t>
    </r>
    <r>
      <rPr>
        <sz val="10"/>
        <rFont val="Arial"/>
        <family val="0"/>
      </rPr>
      <t xml:space="preserve"> </t>
    </r>
  </si>
  <si>
    <t xml:space="preserve">Since 1984 - number of times AFIS detected a person attempting to use a false name or identification. </t>
  </si>
  <si>
    <t>"Tenprint" refers to fingerprints received on FBI criminal card/format (from booking facility) or applicant card (for employment/licensing).</t>
  </si>
  <si>
    <t xml:space="preserve">Since 1984 - number of times AFIS matched incoming tenprint record to crime scene latents stored in AFIS. </t>
  </si>
  <si>
    <t>Reporting Procedures</t>
  </si>
  <si>
    <t>13 AAC 68.105</t>
  </si>
  <si>
    <t>Arrest Warrant</t>
  </si>
  <si>
    <t>13 AAC 68.110</t>
  </si>
  <si>
    <t>Domestic Violence Protective Order</t>
  </si>
  <si>
    <t>13 AAC 68.112</t>
  </si>
  <si>
    <t>Location Information</t>
  </si>
  <si>
    <t>13 AAC 68.115</t>
  </si>
  <si>
    <t>Arrest or Citation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</si>
</sst>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yy"/>
    <numFmt numFmtId="173" formatCode="0.0%"/>
    <numFmt numFmtId="174" formatCode="mm/dd/yy"/>
    <numFmt numFmtId="175" formatCode="&quot;$&quot;#,##0"/>
    <numFmt numFmtId="176" formatCode="0.000"/>
    <numFmt numFmtId="177" formatCode="0.0000"/>
    <numFmt numFmtId="178" formatCode="mmmm\ d\,\ yyyy"/>
    <numFmt numFmtId="179" formatCode="&quot;$&quot;#,##0.0;[Red]\-&quot;$&quot;#,##0.0"/>
    <numFmt numFmtId="180" formatCode="yy"/>
    <numFmt numFmtId="181" formatCode="0_ ;\-0\ "/>
    <numFmt numFmtId="182" formatCode="0.0"/>
    <numFmt numFmtId="183" formatCode="0;[Red]0"/>
    <numFmt numFmtId="184" formatCode="0.000%"/>
    <numFmt numFmtId="185" formatCode="0.0000%"/>
  </numFmts>
  <fonts count="59">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20"/>
      <name val="Arial"/>
      <family val="2"/>
    </font>
    <font>
      <b/>
      <sz val="18"/>
      <name val="Arial"/>
      <family val="2"/>
    </font>
    <font>
      <sz val="12"/>
      <name val="Arial"/>
      <family val="2"/>
    </font>
    <font>
      <sz val="8"/>
      <name val="Arial"/>
      <family val="2"/>
    </font>
    <font>
      <b/>
      <sz val="8"/>
      <name val="Arial"/>
      <family val="2"/>
    </font>
    <font>
      <b/>
      <sz val="12"/>
      <name val="Arial"/>
      <family val="2"/>
    </font>
    <font>
      <b/>
      <sz val="11"/>
      <name val="Arial"/>
      <family val="2"/>
    </font>
    <font>
      <sz val="11"/>
      <name val="Arial"/>
      <family val="2"/>
    </font>
    <font>
      <i/>
      <sz val="11"/>
      <name val="Arial"/>
      <family val="2"/>
    </font>
    <font>
      <u val="double"/>
      <sz val="10"/>
      <name val="Arial"/>
      <family val="2"/>
    </font>
    <font>
      <b/>
      <u val="double"/>
      <sz val="10"/>
      <name val="Arial"/>
      <family val="2"/>
    </font>
    <font>
      <sz val="10"/>
      <color indexed="8"/>
      <name val="Arial"/>
      <family val="2"/>
    </font>
    <font>
      <b/>
      <u val="double"/>
      <sz val="8"/>
      <name val="Arial"/>
      <family val="2"/>
    </font>
    <font>
      <b/>
      <sz val="8"/>
      <color indexed="8"/>
      <name val="Arial"/>
      <family val="2"/>
    </font>
    <font>
      <u val="single"/>
      <sz val="12"/>
      <name val="Arial"/>
      <family val="2"/>
    </font>
    <font>
      <b/>
      <sz val="16"/>
      <name val="Arial"/>
      <family val="2"/>
    </font>
    <font>
      <b/>
      <sz val="14"/>
      <name val="Arial"/>
      <family val="2"/>
    </font>
    <font>
      <b/>
      <u val="double"/>
      <sz val="9"/>
      <name val="Arial"/>
      <family val="2"/>
    </font>
    <font>
      <b/>
      <sz val="9"/>
      <name val="Arial"/>
      <family val="2"/>
    </font>
    <font>
      <sz val="9"/>
      <name val="Arial"/>
      <family val="2"/>
    </font>
    <font>
      <i/>
      <sz val="8"/>
      <name val="Arial"/>
      <family val="2"/>
    </font>
    <font>
      <b/>
      <i/>
      <sz val="8"/>
      <name val="Arial"/>
      <family val="2"/>
    </font>
    <font>
      <b/>
      <i/>
      <u val="double"/>
      <sz val="9"/>
      <name val="Arial"/>
      <family val="2"/>
    </font>
    <font>
      <b/>
      <i/>
      <sz val="9"/>
      <name val="Arial"/>
      <family val="2"/>
    </font>
    <font>
      <b/>
      <i/>
      <sz val="11"/>
      <name val="Arial"/>
      <family val="2"/>
    </font>
    <font>
      <b/>
      <sz val="8"/>
      <name val="Tahoma"/>
      <family val="0"/>
    </font>
    <font>
      <sz val="8"/>
      <name val="Tahoma"/>
      <family val="0"/>
    </font>
    <font>
      <i/>
      <sz val="9"/>
      <name val="Arial"/>
      <family val="2"/>
    </font>
    <font>
      <b/>
      <i/>
      <u val="double"/>
      <sz val="10"/>
      <name val="Arial"/>
      <family val="2"/>
    </font>
    <font>
      <b/>
      <u val="double"/>
      <sz val="12"/>
      <name val="Arial"/>
      <family val="2"/>
    </font>
    <font>
      <b/>
      <i/>
      <u val="double"/>
      <sz val="8"/>
      <name val="Arial"/>
      <family val="2"/>
    </font>
    <font>
      <u val="single"/>
      <sz val="8"/>
      <name val="Arial"/>
      <family val="2"/>
    </font>
    <font>
      <sz val="18.5"/>
      <name val="Arial"/>
      <family val="0"/>
    </font>
    <font>
      <b/>
      <sz val="18.5"/>
      <name val="Arial"/>
      <family val="2"/>
    </font>
    <font>
      <b/>
      <sz val="19.5"/>
      <name val="Arial"/>
      <family val="0"/>
    </font>
    <font>
      <sz val="10"/>
      <color indexed="12"/>
      <name val="Arial"/>
      <family val="2"/>
    </font>
    <font>
      <b/>
      <sz val="24"/>
      <name val="Arial"/>
      <family val="2"/>
    </font>
    <font>
      <sz val="16.5"/>
      <name val="Arial"/>
      <family val="0"/>
    </font>
    <font>
      <vertAlign val="superscript"/>
      <sz val="10"/>
      <name val="Arial"/>
      <family val="2"/>
    </font>
    <font>
      <b/>
      <vertAlign val="superscript"/>
      <sz val="10"/>
      <name val="Arial"/>
      <family val="2"/>
    </font>
    <font>
      <b/>
      <u val="double"/>
      <vertAlign val="superscript"/>
      <sz val="10"/>
      <name val="Arial"/>
      <family val="2"/>
    </font>
    <font>
      <u val="single"/>
      <sz val="8"/>
      <color indexed="12"/>
      <name val="Arial"/>
      <family val="2"/>
    </font>
    <font>
      <sz val="8"/>
      <color indexed="12"/>
      <name val="Arial"/>
      <family val="2"/>
    </font>
    <font>
      <b/>
      <vertAlign val="superscript"/>
      <sz val="11"/>
      <name val="Arial"/>
      <family val="2"/>
    </font>
    <font>
      <vertAlign val="superscript"/>
      <sz val="8"/>
      <name val="Arial"/>
      <family val="2"/>
    </font>
    <font>
      <b/>
      <vertAlign val="superscript"/>
      <sz val="8"/>
      <name val="Arial"/>
      <family val="2"/>
    </font>
    <font>
      <i/>
      <u val="double"/>
      <sz val="10"/>
      <name val="Arial"/>
      <family val="2"/>
    </font>
    <font>
      <sz val="8"/>
      <color indexed="8"/>
      <name val="Arial"/>
      <family val="2"/>
    </font>
    <font>
      <sz val="9"/>
      <color indexed="8"/>
      <name val="Arial"/>
      <family val="2"/>
    </font>
    <font>
      <b/>
      <vertAlign val="superscript"/>
      <sz val="9"/>
      <name val="Arial"/>
      <family val="2"/>
    </font>
    <font>
      <sz val="10"/>
      <name val="Wingdings"/>
      <family val="0"/>
    </font>
    <font>
      <i/>
      <u val="double"/>
      <sz val="9"/>
      <name val="Arial"/>
      <family val="2"/>
    </font>
    <font>
      <b/>
      <u val="double"/>
      <vertAlign val="superscript"/>
      <sz val="8"/>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33">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thin"/>
      <top style="double"/>
      <bottom>
        <color indexed="63"/>
      </bottom>
    </border>
    <border>
      <left style="thin"/>
      <right style="thin"/>
      <top style="double"/>
      <bottom style="thin"/>
    </border>
    <border>
      <left style="thin"/>
      <right style="double"/>
      <top style="double"/>
      <bottom style="thin"/>
    </border>
    <border>
      <left style="double"/>
      <right style="thin"/>
      <top>
        <color indexed="63"/>
      </top>
      <bottom style="double"/>
    </border>
    <border>
      <left style="thin"/>
      <right style="thin"/>
      <top>
        <color indexed="63"/>
      </top>
      <bottom style="double"/>
    </border>
    <border>
      <left style="thin"/>
      <right style="thin"/>
      <top style="thin"/>
      <bottom style="double"/>
    </border>
    <border>
      <left style="thin"/>
      <right style="double"/>
      <top style="thin"/>
      <bottom style="double"/>
    </border>
    <border>
      <left style="double"/>
      <right style="thin"/>
      <top>
        <color indexed="63"/>
      </top>
      <bottom>
        <color indexed="63"/>
      </bottom>
    </border>
    <border>
      <left style="thin"/>
      <right style="thin"/>
      <top>
        <color indexed="63"/>
      </top>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thin"/>
      <bottom style="thin"/>
    </border>
    <border>
      <left>
        <color indexed="63"/>
      </left>
      <right>
        <color indexed="63"/>
      </right>
      <top>
        <color indexed="63"/>
      </top>
      <bottom style="thick"/>
    </border>
    <border>
      <left>
        <color indexed="63"/>
      </left>
      <right>
        <color indexed="63"/>
      </right>
      <top style="thick"/>
      <bottom style="double"/>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26">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2" borderId="0" xfId="0" applyFill="1"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right"/>
    </xf>
    <xf numFmtId="178" fontId="12" fillId="2" borderId="0" xfId="0" applyNumberFormat="1" applyFont="1" applyFill="1" applyBorder="1" applyAlignment="1">
      <alignment horizontal="left"/>
    </xf>
    <xf numFmtId="0" fontId="0" fillId="2" borderId="0" xfId="0" applyFill="1" applyBorder="1" applyAlignment="1">
      <alignment/>
    </xf>
    <xf numFmtId="0" fontId="0" fillId="2" borderId="0" xfId="0" applyFill="1" applyBorder="1" applyAlignment="1">
      <alignment horizontal="right"/>
    </xf>
    <xf numFmtId="0" fontId="0" fillId="0" borderId="0" xfId="0" applyAlignment="1">
      <alignment vertical="top" wrapText="1"/>
    </xf>
    <xf numFmtId="0" fontId="0" fillId="2" borderId="0" xfId="0" applyFill="1" applyAlignment="1">
      <alignment horizontal="left"/>
    </xf>
    <xf numFmtId="0" fontId="0" fillId="2" borderId="0" xfId="0" applyFill="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1" fillId="3" borderId="0" xfId="0" applyFont="1" applyFill="1" applyBorder="1" applyAlignment="1">
      <alignment horizontal="left"/>
    </xf>
    <xf numFmtId="0" fontId="1" fillId="3" borderId="0" xfId="0" applyFont="1" applyFill="1" applyBorder="1" applyAlignment="1">
      <alignment horizontal="right"/>
    </xf>
    <xf numFmtId="0" fontId="15" fillId="2" borderId="0" xfId="0" applyFont="1" applyFill="1" applyBorder="1" applyAlignment="1">
      <alignment horizontal="right"/>
    </xf>
    <xf numFmtId="0" fontId="0" fillId="2" borderId="0" xfId="0"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14" fontId="0" fillId="2" borderId="0" xfId="0" applyNumberFormat="1" applyFont="1" applyFill="1" applyBorder="1" applyAlignment="1">
      <alignment horizontal="left"/>
    </xf>
    <xf numFmtId="3" fontId="0" fillId="2" borderId="0" xfId="0" applyNumberFormat="1" applyFont="1" applyFill="1" applyBorder="1" applyAlignment="1">
      <alignment horizontal="right"/>
    </xf>
    <xf numFmtId="14" fontId="0" fillId="2" borderId="0" xfId="0" applyNumberFormat="1" applyFont="1" applyFill="1" applyBorder="1" applyAlignment="1">
      <alignment horizontal="left" wrapText="1"/>
    </xf>
    <xf numFmtId="3" fontId="15" fillId="2" borderId="0" xfId="0" applyNumberFormat="1" applyFont="1" applyFill="1" applyBorder="1"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horizontal="right"/>
    </xf>
    <xf numFmtId="0" fontId="1" fillId="2" borderId="0" xfId="0" applyFont="1" applyFill="1" applyAlignment="1">
      <alignment/>
    </xf>
    <xf numFmtId="0" fontId="1" fillId="2" borderId="0" xfId="0" applyFont="1" applyFill="1" applyAlignment="1">
      <alignment horizontal="right"/>
    </xf>
    <xf numFmtId="0" fontId="17" fillId="2" borderId="0" xfId="0" applyFont="1" applyFill="1" applyAlignment="1">
      <alignment horizontal="left"/>
    </xf>
    <xf numFmtId="0" fontId="0" fillId="2" borderId="0" xfId="0" applyFill="1" applyAlignment="1">
      <alignment horizontal="right"/>
    </xf>
    <xf numFmtId="0" fontId="0" fillId="2" borderId="0" xfId="0" applyFill="1" applyBorder="1" applyAlignment="1">
      <alignment/>
    </xf>
    <xf numFmtId="0" fontId="0" fillId="0" borderId="0" xfId="0" applyAlignment="1">
      <alignment horizontal="right"/>
    </xf>
    <xf numFmtId="0" fontId="0" fillId="0" borderId="0" xfId="0" applyAlignment="1">
      <alignment/>
    </xf>
    <xf numFmtId="0" fontId="1" fillId="2" borderId="0" xfId="0" applyFont="1" applyFill="1" applyBorder="1" applyAlignment="1">
      <alignment horizontal="right"/>
    </xf>
    <xf numFmtId="0" fontId="10"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9" fillId="2" borderId="0" xfId="0" applyFont="1" applyFill="1" applyBorder="1" applyAlignment="1">
      <alignment horizontal="left"/>
    </xf>
    <xf numFmtId="3" fontId="9" fillId="2" borderId="0" xfId="0" applyNumberFormat="1" applyFont="1" applyFill="1" applyBorder="1" applyAlignment="1">
      <alignment horizontal="right"/>
    </xf>
    <xf numFmtId="0" fontId="9" fillId="0" borderId="0" xfId="0" applyFont="1" applyBorder="1" applyAlignment="1">
      <alignment/>
    </xf>
    <xf numFmtId="3" fontId="10" fillId="2" borderId="0" xfId="0" applyNumberFormat="1" applyFont="1" applyFill="1" applyBorder="1" applyAlignment="1">
      <alignment horizontal="right" wrapText="1"/>
    </xf>
    <xf numFmtId="0" fontId="10" fillId="2" borderId="0" xfId="0" applyFont="1" applyFill="1" applyBorder="1" applyAlignment="1">
      <alignment horizontal="right"/>
    </xf>
    <xf numFmtId="0" fontId="9" fillId="2" borderId="0" xfId="0" applyFont="1" applyFill="1" applyBorder="1" applyAlignment="1">
      <alignment/>
    </xf>
    <xf numFmtId="0" fontId="10" fillId="0" borderId="0" xfId="0" applyFont="1" applyBorder="1" applyAlignment="1">
      <alignment/>
    </xf>
    <xf numFmtId="0" fontId="10" fillId="0" borderId="0" xfId="0" applyFont="1" applyBorder="1" applyAlignment="1">
      <alignment vertical="top" wrapText="1"/>
    </xf>
    <xf numFmtId="0" fontId="9" fillId="0" borderId="0" xfId="0" applyFont="1" applyBorder="1" applyAlignment="1">
      <alignment horizontal="right"/>
    </xf>
    <xf numFmtId="0" fontId="10" fillId="3" borderId="0" xfId="0" applyFont="1" applyFill="1" applyBorder="1" applyAlignment="1">
      <alignment horizontal="right" wrapText="1"/>
    </xf>
    <xf numFmtId="0" fontId="9" fillId="2" borderId="0" xfId="0" applyFont="1" applyFill="1" applyBorder="1" applyAlignment="1">
      <alignment horizontal="right"/>
    </xf>
    <xf numFmtId="0" fontId="10" fillId="2" borderId="0" xfId="0" applyFont="1" applyFill="1" applyBorder="1" applyAlignment="1">
      <alignment/>
    </xf>
    <xf numFmtId="0" fontId="0" fillId="2" borderId="0" xfId="0" applyFill="1" applyAlignment="1">
      <alignment horizontal="center"/>
    </xf>
    <xf numFmtId="0" fontId="1" fillId="2" borderId="0" xfId="0" applyFont="1" applyFill="1" applyBorder="1" applyAlignment="1">
      <alignment/>
    </xf>
    <xf numFmtId="0" fontId="8" fillId="2" borderId="0" xfId="0" applyFont="1" applyFill="1" applyAlignment="1">
      <alignment/>
    </xf>
    <xf numFmtId="0" fontId="11" fillId="3" borderId="0" xfId="0" applyFont="1" applyFill="1" applyBorder="1" applyAlignment="1">
      <alignment horizontal="left"/>
    </xf>
    <xf numFmtId="0" fontId="8" fillId="3" borderId="0" xfId="0" applyFont="1" applyFill="1" applyAlignment="1">
      <alignment/>
    </xf>
    <xf numFmtId="0" fontId="1" fillId="3" borderId="0" xfId="0" applyFont="1" applyFill="1" applyAlignment="1">
      <alignment horizontal="right"/>
    </xf>
    <xf numFmtId="0" fontId="0" fillId="3" borderId="0" xfId="0" applyFill="1" applyAlignment="1">
      <alignment horizontal="right"/>
    </xf>
    <xf numFmtId="1" fontId="0" fillId="2" borderId="0" xfId="0" applyNumberFormat="1" applyFont="1" applyFill="1" applyBorder="1" applyAlignment="1">
      <alignment horizontal="right"/>
    </xf>
    <xf numFmtId="0" fontId="0" fillId="2" borderId="0" xfId="0" applyFont="1" applyFill="1" applyBorder="1" applyAlignment="1">
      <alignment horizontal="right"/>
    </xf>
    <xf numFmtId="0" fontId="1" fillId="2" borderId="0" xfId="0" applyFont="1" applyFill="1" applyAlignment="1">
      <alignment horizontal="right"/>
    </xf>
    <xf numFmtId="9" fontId="0" fillId="2" borderId="0" xfId="0" applyNumberFormat="1" applyFont="1" applyFill="1" applyBorder="1" applyAlignment="1">
      <alignment horizontal="right"/>
    </xf>
    <xf numFmtId="0" fontId="20"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horizontal="left"/>
    </xf>
    <xf numFmtId="14" fontId="0" fillId="2" borderId="0" xfId="0" applyNumberFormat="1" applyFill="1" applyAlignment="1">
      <alignment horizontal="left"/>
    </xf>
    <xf numFmtId="0" fontId="1" fillId="2" borderId="0" xfId="0" applyFont="1" applyFill="1" applyBorder="1" applyAlignment="1">
      <alignment horizontal="left" vertical="top"/>
    </xf>
    <xf numFmtId="0" fontId="1" fillId="2" borderId="0" xfId="0" applyFont="1" applyFill="1" applyAlignment="1">
      <alignment horizontal="left"/>
    </xf>
    <xf numFmtId="0" fontId="1" fillId="2" borderId="0" xfId="0" applyFont="1" applyFill="1" applyBorder="1" applyAlignment="1">
      <alignment horizontal="left"/>
    </xf>
    <xf numFmtId="0" fontId="9" fillId="2" borderId="0" xfId="0" applyFont="1" applyFill="1" applyAlignment="1">
      <alignment horizontal="left" wrapText="1"/>
    </xf>
    <xf numFmtId="9" fontId="10" fillId="2" borderId="1" xfId="0" applyNumberFormat="1" applyFont="1" applyFill="1" applyBorder="1" applyAlignment="1">
      <alignment wrapText="1"/>
    </xf>
    <xf numFmtId="9" fontId="10" fillId="2" borderId="1" xfId="0" applyNumberFormat="1" applyFont="1" applyFill="1" applyBorder="1" applyAlignment="1">
      <alignment horizontal="right" wrapText="1"/>
    </xf>
    <xf numFmtId="9" fontId="0" fillId="2" borderId="0" xfId="0" applyNumberFormat="1" applyFill="1" applyBorder="1" applyAlignment="1">
      <alignment horizontal="right"/>
    </xf>
    <xf numFmtId="9" fontId="9" fillId="2" borderId="0" xfId="0" applyNumberFormat="1" applyFont="1" applyFill="1" applyBorder="1" applyAlignment="1">
      <alignment horizontal="left"/>
    </xf>
    <xf numFmtId="9" fontId="0" fillId="0" borderId="0" xfId="0" applyNumberFormat="1" applyAlignment="1">
      <alignment/>
    </xf>
    <xf numFmtId="0" fontId="9" fillId="2" borderId="0" xfId="0" applyFont="1" applyFill="1" applyAlignment="1">
      <alignment horizontal="left"/>
    </xf>
    <xf numFmtId="9" fontId="0" fillId="2" borderId="0" xfId="0" applyNumberFormat="1" applyFont="1" applyFill="1" applyAlignment="1">
      <alignment/>
    </xf>
    <xf numFmtId="0" fontId="0" fillId="2" borderId="0" xfId="0" applyFill="1" applyAlignment="1">
      <alignment vertical="top" wrapText="1"/>
    </xf>
    <xf numFmtId="9" fontId="0" fillId="2" borderId="2" xfId="0" applyNumberFormat="1" applyFill="1" applyBorder="1" applyAlignment="1">
      <alignment horizontal="right"/>
    </xf>
    <xf numFmtId="172" fontId="0" fillId="2" borderId="0" xfId="0" applyNumberFormat="1" applyFont="1" applyFill="1" applyBorder="1" applyAlignment="1">
      <alignment horizontal="left"/>
    </xf>
    <xf numFmtId="0" fontId="10" fillId="3"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9" fontId="10" fillId="2" borderId="0" xfId="0" applyNumberFormat="1" applyFont="1" applyFill="1" applyBorder="1" applyAlignment="1">
      <alignment horizontal="right" wrapText="1"/>
    </xf>
    <xf numFmtId="9" fontId="0" fillId="2" borderId="0" xfId="0" applyNumberFormat="1" applyFill="1" applyBorder="1" applyAlignment="1">
      <alignment/>
    </xf>
    <xf numFmtId="9" fontId="10" fillId="2" borderId="2" xfId="0" applyNumberFormat="1" applyFont="1" applyFill="1" applyBorder="1" applyAlignment="1">
      <alignment horizontal="right" wrapText="1"/>
    </xf>
    <xf numFmtId="0" fontId="8" fillId="3" borderId="0" xfId="0" applyFont="1" applyFill="1" applyAlignment="1">
      <alignment horizontal="right"/>
    </xf>
    <xf numFmtId="0" fontId="0" fillId="3" borderId="0" xfId="0" applyFill="1" applyAlignment="1">
      <alignment/>
    </xf>
    <xf numFmtId="174" fontId="0" fillId="2" borderId="0" xfId="0" applyNumberFormat="1" applyFill="1" applyAlignment="1">
      <alignment horizontal="left"/>
    </xf>
    <xf numFmtId="174" fontId="0" fillId="2" borderId="0" xfId="0" applyNumberFormat="1" applyFont="1" applyFill="1" applyAlignment="1">
      <alignment horizontal="left"/>
    </xf>
    <xf numFmtId="0" fontId="1" fillId="3" borderId="0" xfId="0" applyFont="1" applyFill="1" applyAlignment="1">
      <alignment horizontal="right" wrapText="1"/>
    </xf>
    <xf numFmtId="3" fontId="0" fillId="0" borderId="0" xfId="0" applyNumberFormat="1" applyAlignment="1">
      <alignment/>
    </xf>
    <xf numFmtId="0" fontId="1" fillId="3" borderId="0" xfId="0" applyFont="1" applyFill="1" applyBorder="1" applyAlignment="1">
      <alignment/>
    </xf>
    <xf numFmtId="0" fontId="1" fillId="3" borderId="0" xfId="0" applyFont="1" applyFill="1" applyAlignment="1">
      <alignment/>
    </xf>
    <xf numFmtId="0" fontId="9" fillId="2" borderId="0" xfId="0" applyFont="1" applyFill="1" applyAlignment="1">
      <alignment/>
    </xf>
    <xf numFmtId="0" fontId="9" fillId="2" borderId="0" xfId="0" applyFont="1" applyFill="1" applyAlignment="1">
      <alignment horizontal="right"/>
    </xf>
    <xf numFmtId="9" fontId="0" fillId="2" borderId="0" xfId="0" applyNumberFormat="1" applyFill="1" applyAlignment="1">
      <alignment horizontal="right"/>
    </xf>
    <xf numFmtId="3" fontId="0" fillId="2" borderId="0" xfId="0" applyNumberFormat="1" applyFont="1" applyFill="1" applyAlignment="1">
      <alignment horizontal="right"/>
    </xf>
    <xf numFmtId="3" fontId="0" fillId="2" borderId="0" xfId="0" applyNumberFormat="1" applyFont="1" applyFill="1" applyAlignment="1">
      <alignment/>
    </xf>
    <xf numFmtId="3" fontId="0" fillId="2" borderId="0" xfId="0" applyNumberFormat="1" applyFill="1" applyAlignment="1">
      <alignment/>
    </xf>
    <xf numFmtId="0" fontId="8" fillId="2" borderId="0" xfId="0" applyFont="1" applyFill="1" applyAlignment="1">
      <alignment horizontal="center"/>
    </xf>
    <xf numFmtId="14" fontId="1" fillId="2" borderId="0" xfId="0" applyNumberFormat="1" applyFont="1" applyFill="1" applyBorder="1" applyAlignment="1">
      <alignment horizontal="left"/>
    </xf>
    <xf numFmtId="0" fontId="16" fillId="0" borderId="0" xfId="0" applyFont="1" applyAlignment="1">
      <alignment/>
    </xf>
    <xf numFmtId="0" fontId="16" fillId="2" borderId="0" xfId="0" applyFont="1" applyFill="1" applyAlignment="1">
      <alignment/>
    </xf>
    <xf numFmtId="3" fontId="16" fillId="2" borderId="0" xfId="0" applyNumberFormat="1" applyFont="1" applyFill="1" applyBorder="1" applyAlignment="1">
      <alignment horizontal="right" wrapText="1"/>
    </xf>
    <xf numFmtId="3" fontId="1" fillId="2" borderId="0" xfId="0" applyNumberFormat="1" applyFont="1" applyFill="1" applyAlignment="1">
      <alignment/>
    </xf>
    <xf numFmtId="0" fontId="15" fillId="2" borderId="0" xfId="0" applyFont="1" applyFill="1" applyAlignment="1">
      <alignment/>
    </xf>
    <xf numFmtId="3" fontId="25" fillId="2" borderId="0" xfId="0" applyNumberFormat="1" applyFont="1" applyFill="1" applyBorder="1" applyAlignment="1">
      <alignment horizontal="right"/>
    </xf>
    <xf numFmtId="3" fontId="18" fillId="2" borderId="0" xfId="0" applyNumberFormat="1" applyFont="1" applyFill="1" applyBorder="1" applyAlignment="1">
      <alignment horizontal="right" wrapText="1"/>
    </xf>
    <xf numFmtId="0" fontId="15" fillId="2" borderId="0" xfId="0" applyFont="1" applyFill="1" applyBorder="1" applyAlignment="1">
      <alignment/>
    </xf>
    <xf numFmtId="0" fontId="18" fillId="2" borderId="0" xfId="0" applyFont="1" applyFill="1" applyBorder="1" applyAlignment="1">
      <alignment/>
    </xf>
    <xf numFmtId="3" fontId="18" fillId="2" borderId="0" xfId="0" applyNumberFormat="1" applyFont="1" applyFill="1" applyBorder="1" applyAlignment="1">
      <alignment/>
    </xf>
    <xf numFmtId="3" fontId="9" fillId="2" borderId="0" xfId="0" applyNumberFormat="1" applyFont="1" applyFill="1" applyBorder="1" applyAlignment="1">
      <alignment/>
    </xf>
    <xf numFmtId="0" fontId="9" fillId="2" borderId="0" xfId="0" applyFont="1" applyFill="1" applyBorder="1" applyAlignment="1">
      <alignment wrapText="1"/>
    </xf>
    <xf numFmtId="3" fontId="9" fillId="2" borderId="0" xfId="0" applyNumberFormat="1" applyFont="1" applyFill="1" applyBorder="1" applyAlignment="1">
      <alignment wrapText="1"/>
    </xf>
    <xf numFmtId="0" fontId="10" fillId="3" borderId="0" xfId="0" applyFont="1" applyFill="1" applyBorder="1" applyAlignment="1">
      <alignment wrapText="1"/>
    </xf>
    <xf numFmtId="0" fontId="10" fillId="2" borderId="0" xfId="0" applyNumberFormat="1" applyFont="1" applyFill="1" applyBorder="1" applyAlignment="1">
      <alignment/>
    </xf>
    <xf numFmtId="3" fontId="10" fillId="2" borderId="0" xfId="0" applyNumberFormat="1" applyFont="1" applyFill="1" applyBorder="1" applyAlignment="1">
      <alignment/>
    </xf>
    <xf numFmtId="0" fontId="10" fillId="3" borderId="0" xfId="0" applyFont="1" applyFill="1" applyBorder="1" applyAlignment="1">
      <alignment horizontal="right" vertical="top" wrapText="1"/>
    </xf>
    <xf numFmtId="0" fontId="0" fillId="2" borderId="0" xfId="0" applyFont="1" applyFill="1" applyAlignment="1">
      <alignment wrapText="1"/>
    </xf>
    <xf numFmtId="3" fontId="17" fillId="2" borderId="0" xfId="0" applyNumberFormat="1" applyFont="1" applyFill="1" applyAlignment="1">
      <alignment horizontal="right"/>
    </xf>
    <xf numFmtId="0" fontId="0" fillId="2" borderId="0" xfId="0" applyFill="1" applyAlignment="1">
      <alignment horizontal="right" wrapText="1"/>
    </xf>
    <xf numFmtId="0" fontId="0" fillId="0" borderId="0" xfId="0" applyAlignment="1">
      <alignment horizontal="right" wrapText="1"/>
    </xf>
    <xf numFmtId="9" fontId="29" fillId="2" borderId="0" xfId="0" applyNumberFormat="1" applyFont="1" applyFill="1" applyBorder="1" applyAlignment="1">
      <alignment horizontal="right"/>
    </xf>
    <xf numFmtId="9" fontId="0" fillId="0" borderId="0" xfId="0" applyNumberFormat="1" applyAlignment="1">
      <alignment horizontal="right"/>
    </xf>
    <xf numFmtId="0" fontId="9" fillId="0" borderId="0" xfId="0" applyFont="1" applyAlignment="1">
      <alignment/>
    </xf>
    <xf numFmtId="0" fontId="0" fillId="2" borderId="0" xfId="0" applyFill="1" applyAlignment="1">
      <alignment wrapText="1"/>
    </xf>
    <xf numFmtId="0" fontId="0" fillId="2" borderId="0" xfId="0" applyFill="1" applyAlignment="1">
      <alignment vertical="top"/>
    </xf>
    <xf numFmtId="0" fontId="12" fillId="3" borderId="0" xfId="0" applyFont="1" applyFill="1" applyBorder="1" applyAlignment="1">
      <alignment/>
    </xf>
    <xf numFmtId="178" fontId="12" fillId="3" borderId="0" xfId="0" applyNumberFormat="1" applyFont="1" applyFill="1" applyBorder="1" applyAlignment="1">
      <alignment horizontal="left"/>
    </xf>
    <xf numFmtId="0" fontId="12" fillId="3" borderId="0" xfId="0" applyFont="1" applyFill="1" applyBorder="1" applyAlignment="1">
      <alignment horizontal="right"/>
    </xf>
    <xf numFmtId="0" fontId="13" fillId="3" borderId="0" xfId="0"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xf>
    <xf numFmtId="0" fontId="10" fillId="3" borderId="3" xfId="0" applyFont="1" applyFill="1" applyBorder="1" applyAlignment="1">
      <alignment horizontal="center" vertical="top"/>
    </xf>
    <xf numFmtId="174" fontId="10" fillId="4" borderId="3" xfId="0" applyNumberFormat="1" applyFont="1" applyFill="1" applyBorder="1" applyAlignment="1">
      <alignment horizontal="right" vertical="top" wrapText="1"/>
    </xf>
    <xf numFmtId="179" fontId="10" fillId="4" borderId="3" xfId="0" applyNumberFormat="1" applyFont="1" applyFill="1" applyBorder="1" applyAlignment="1">
      <alignment horizontal="right" vertical="top" wrapText="1"/>
    </xf>
    <xf numFmtId="0" fontId="0" fillId="0" borderId="0" xfId="0" applyAlignment="1">
      <alignment vertical="top"/>
    </xf>
    <xf numFmtId="0" fontId="9" fillId="2" borderId="4" xfId="0" applyFont="1" applyFill="1" applyBorder="1" applyAlignment="1">
      <alignment horizontal="left" vertical="top" wrapText="1"/>
    </xf>
    <xf numFmtId="174" fontId="9" fillId="2" borderId="4" xfId="0" applyNumberFormat="1" applyFont="1" applyFill="1" applyBorder="1" applyAlignment="1">
      <alignment horizontal="right" vertical="top" wrapText="1"/>
    </xf>
    <xf numFmtId="0" fontId="9" fillId="2" borderId="3" xfId="0" applyFont="1" applyFill="1" applyBorder="1" applyAlignment="1">
      <alignment vertical="top"/>
    </xf>
    <xf numFmtId="0" fontId="9" fillId="2" borderId="3" xfId="0" applyFont="1" applyFill="1" applyBorder="1" applyAlignment="1">
      <alignment horizontal="left" vertical="top" wrapText="1"/>
    </xf>
    <xf numFmtId="0" fontId="9" fillId="2" borderId="4" xfId="0" applyFont="1" applyFill="1" applyBorder="1" applyAlignment="1">
      <alignment vertical="top" wrapText="1"/>
    </xf>
    <xf numFmtId="0" fontId="9" fillId="2" borderId="3" xfId="0" applyFont="1" applyFill="1" applyBorder="1" applyAlignment="1">
      <alignment horizontal="center" vertical="top" wrapText="1"/>
    </xf>
    <xf numFmtId="174" fontId="9" fillId="2" borderId="3" xfId="0" applyNumberFormat="1" applyFont="1" applyFill="1" applyBorder="1" applyAlignment="1">
      <alignment horizontal="right" vertical="top" wrapText="1"/>
    </xf>
    <xf numFmtId="0" fontId="9" fillId="0" borderId="3" xfId="0" applyFont="1" applyBorder="1" applyAlignment="1">
      <alignment horizontal="right" vertical="top" wrapText="1"/>
    </xf>
    <xf numFmtId="179" fontId="9" fillId="2" borderId="3" xfId="0" applyNumberFormat="1" applyFont="1" applyFill="1" applyBorder="1" applyAlignment="1">
      <alignment horizontal="right" vertical="top" wrapText="1"/>
    </xf>
    <xf numFmtId="0" fontId="9" fillId="2" borderId="3" xfId="0" applyFont="1" applyFill="1" applyBorder="1" applyAlignment="1">
      <alignment vertical="top" wrapText="1"/>
    </xf>
    <xf numFmtId="0" fontId="10" fillId="2" borderId="3" xfId="0" applyFont="1" applyFill="1" applyBorder="1" applyAlignment="1">
      <alignment horizontal="center" vertical="top"/>
    </xf>
    <xf numFmtId="174" fontId="10" fillId="2" borderId="3" xfId="0" applyNumberFormat="1" applyFont="1" applyFill="1" applyBorder="1" applyAlignment="1">
      <alignment horizontal="right" vertical="top" wrapText="1"/>
    </xf>
    <xf numFmtId="179" fontId="9" fillId="2" borderId="2" xfId="0" applyNumberFormat="1" applyFont="1" applyFill="1" applyBorder="1" applyAlignment="1">
      <alignment horizontal="right" vertical="top" wrapText="1"/>
    </xf>
    <xf numFmtId="0" fontId="9" fillId="0" borderId="2" xfId="0" applyFont="1" applyBorder="1" applyAlignment="1">
      <alignment horizontal="right" vertical="top" wrapText="1"/>
    </xf>
    <xf numFmtId="174" fontId="9" fillId="2" borderId="4" xfId="0" applyNumberFormat="1" applyFont="1" applyFill="1" applyBorder="1" applyAlignment="1">
      <alignment horizontal="center" vertical="top" wrapText="1"/>
    </xf>
    <xf numFmtId="0" fontId="0" fillId="0" borderId="2" xfId="0" applyFont="1" applyBorder="1" applyAlignment="1">
      <alignment vertical="top" wrapText="1"/>
    </xf>
    <xf numFmtId="0" fontId="0" fillId="0" borderId="0" xfId="0" applyFont="1" applyAlignment="1">
      <alignment vertical="top"/>
    </xf>
    <xf numFmtId="0" fontId="0" fillId="0" borderId="2" xfId="0" applyBorder="1" applyAlignment="1">
      <alignment vertical="top" wrapText="1"/>
    </xf>
    <xf numFmtId="181" fontId="0" fillId="0" borderId="0" xfId="0" applyNumberFormat="1" applyAlignment="1">
      <alignment horizontal="right" vertical="top"/>
    </xf>
    <xf numFmtId="0" fontId="0" fillId="0" borderId="0" xfId="0" applyFont="1" applyAlignment="1">
      <alignment horizontal="center" vertical="top"/>
    </xf>
    <xf numFmtId="0" fontId="0" fillId="2" borderId="5" xfId="0" applyFont="1" applyFill="1" applyBorder="1" applyAlignment="1">
      <alignment horizontal="center" vertical="top"/>
    </xf>
    <xf numFmtId="0" fontId="1" fillId="0" borderId="0" xfId="0" applyFont="1" applyAlignment="1">
      <alignment/>
    </xf>
    <xf numFmtId="0" fontId="0" fillId="0" borderId="0" xfId="0" applyBorder="1" applyAlignment="1">
      <alignment vertical="top"/>
    </xf>
    <xf numFmtId="0" fontId="0" fillId="0" borderId="0" xfId="0" applyBorder="1" applyAlignment="1">
      <alignment/>
    </xf>
    <xf numFmtId="0" fontId="0" fillId="0" borderId="0" xfId="0" applyFont="1" applyBorder="1" applyAlignment="1">
      <alignment/>
    </xf>
    <xf numFmtId="174" fontId="0" fillId="0" borderId="0" xfId="0" applyNumberFormat="1" applyBorder="1" applyAlignment="1">
      <alignment/>
    </xf>
    <xf numFmtId="0" fontId="9" fillId="0" borderId="0" xfId="0" applyFont="1" applyBorder="1" applyAlignment="1">
      <alignment horizontal="center"/>
    </xf>
    <xf numFmtId="174" fontId="9" fillId="0" borderId="0" xfId="0" applyNumberFormat="1" applyFont="1" applyBorder="1" applyAlignment="1">
      <alignment/>
    </xf>
    <xf numFmtId="0" fontId="10" fillId="2" borderId="0" xfId="0" applyFont="1" applyFill="1" applyBorder="1" applyAlignment="1">
      <alignmen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3" fontId="1" fillId="2" borderId="7" xfId="0" applyNumberFormat="1" applyFont="1" applyFill="1" applyBorder="1" applyAlignment="1">
      <alignment horizontal="right"/>
    </xf>
    <xf numFmtId="3" fontId="1" fillId="2" borderId="8" xfId="0" applyNumberFormat="1" applyFont="1" applyFill="1" applyBorder="1" applyAlignment="1">
      <alignment horizontal="right"/>
    </xf>
    <xf numFmtId="3" fontId="0" fillId="2" borderId="7" xfId="0" applyNumberFormat="1" applyFont="1" applyFill="1" applyBorder="1" applyAlignment="1">
      <alignment horizontal="right"/>
    </xf>
    <xf numFmtId="3" fontId="0" fillId="2" borderId="8" xfId="0" applyNumberFormat="1" applyFont="1" applyFill="1" applyBorder="1" applyAlignment="1">
      <alignment horizontal="right"/>
    </xf>
    <xf numFmtId="3" fontId="0" fillId="2" borderId="7" xfId="0" applyNumberFormat="1" applyFont="1" applyFill="1" applyBorder="1" applyAlignment="1">
      <alignment horizontal="right" wrapText="1"/>
    </xf>
    <xf numFmtId="3" fontId="0" fillId="2" borderId="9" xfId="0" applyNumberFormat="1" applyFont="1" applyFill="1" applyBorder="1" applyAlignment="1">
      <alignment horizontal="right" wrapText="1"/>
    </xf>
    <xf numFmtId="3" fontId="0" fillId="2" borderId="4" xfId="0" applyNumberFormat="1" applyFont="1" applyFill="1" applyBorder="1" applyAlignment="1">
      <alignment horizontal="right"/>
    </xf>
    <xf numFmtId="0" fontId="1" fillId="2" borderId="7" xfId="0" applyFont="1" applyFill="1" applyBorder="1" applyAlignment="1">
      <alignment/>
    </xf>
    <xf numFmtId="0" fontId="1" fillId="2" borderId="8" xfId="0" applyFont="1" applyFill="1" applyBorder="1" applyAlignment="1">
      <alignment/>
    </xf>
    <xf numFmtId="3" fontId="0" fillId="2" borderId="9" xfId="0" applyNumberFormat="1" applyFont="1" applyFill="1" applyBorder="1" applyAlignment="1">
      <alignment horizontal="right"/>
    </xf>
    <xf numFmtId="0" fontId="0" fillId="2" borderId="7" xfId="0" applyFill="1" applyBorder="1" applyAlignment="1">
      <alignment/>
    </xf>
    <xf numFmtId="0" fontId="0" fillId="2" borderId="9" xfId="0" applyFill="1" applyBorder="1" applyAlignment="1">
      <alignment/>
    </xf>
    <xf numFmtId="14" fontId="0" fillId="2" borderId="10" xfId="0" applyNumberFormat="1" applyFont="1" applyFill="1" applyBorder="1" applyAlignment="1">
      <alignment horizontal="left" wrapText="1"/>
    </xf>
    <xf numFmtId="3" fontId="16" fillId="2" borderId="8" xfId="0" applyNumberFormat="1" applyFont="1" applyFill="1" applyBorder="1" applyAlignment="1">
      <alignment horizontal="right"/>
    </xf>
    <xf numFmtId="3" fontId="16" fillId="2" borderId="7" xfId="0" applyNumberFormat="1" applyFont="1" applyFill="1" applyBorder="1" applyAlignment="1">
      <alignment horizontal="right"/>
    </xf>
    <xf numFmtId="3" fontId="0" fillId="2" borderId="0" xfId="0" applyNumberFormat="1" applyFill="1" applyBorder="1" applyAlignment="1">
      <alignment horizontal="right" wrapText="1"/>
    </xf>
    <xf numFmtId="0" fontId="16" fillId="2" borderId="11" xfId="0" applyFont="1" applyFill="1" applyBorder="1" applyAlignment="1">
      <alignment horizontal="left"/>
    </xf>
    <xf numFmtId="0" fontId="0" fillId="2" borderId="8" xfId="0" applyFill="1" applyBorder="1" applyAlignment="1">
      <alignment/>
    </xf>
    <xf numFmtId="0" fontId="1" fillId="2" borderId="9" xfId="0" applyFont="1" applyFill="1" applyBorder="1" applyAlignment="1">
      <alignment/>
    </xf>
    <xf numFmtId="0" fontId="0" fillId="2" borderId="10" xfId="0" applyFont="1" applyFill="1" applyBorder="1" applyAlignment="1">
      <alignment/>
    </xf>
    <xf numFmtId="3" fontId="1" fillId="2" borderId="7" xfId="0" applyNumberFormat="1" applyFont="1" applyFill="1" applyBorder="1" applyAlignment="1">
      <alignment horizontal="right" wrapText="1"/>
    </xf>
    <xf numFmtId="3" fontId="0" fillId="2" borderId="7" xfId="0" applyNumberFormat="1" applyFill="1" applyBorder="1" applyAlignment="1">
      <alignment horizontal="right" wrapText="1"/>
    </xf>
    <xf numFmtId="0" fontId="16" fillId="2" borderId="7" xfId="0" applyFont="1" applyFill="1" applyBorder="1" applyAlignment="1">
      <alignment horizontal="left"/>
    </xf>
    <xf numFmtId="3" fontId="16" fillId="2" borderId="7" xfId="0" applyNumberFormat="1" applyFont="1" applyFill="1" applyBorder="1" applyAlignment="1">
      <alignment horizontal="right" wrapText="1"/>
    </xf>
    <xf numFmtId="3" fontId="16" fillId="2" borderId="8" xfId="0" applyNumberFormat="1" applyFont="1" applyFill="1" applyBorder="1" applyAlignment="1">
      <alignment horizontal="right" wrapText="1"/>
    </xf>
    <xf numFmtId="0" fontId="1" fillId="3" borderId="12" xfId="0" applyFont="1" applyFill="1" applyBorder="1" applyAlignment="1">
      <alignment horizontal="left"/>
    </xf>
    <xf numFmtId="0" fontId="1" fillId="2" borderId="10" xfId="0" applyFont="1" applyFill="1" applyBorder="1" applyAlignment="1">
      <alignment/>
    </xf>
    <xf numFmtId="3" fontId="24" fillId="2" borderId="7" xfId="0" applyNumberFormat="1" applyFont="1" applyFill="1" applyBorder="1" applyAlignment="1">
      <alignment horizontal="right"/>
    </xf>
    <xf numFmtId="9" fontId="29" fillId="2" borderId="8" xfId="0" applyNumberFormat="1" applyFont="1" applyFill="1" applyBorder="1" applyAlignment="1">
      <alignment horizontal="right"/>
    </xf>
    <xf numFmtId="3" fontId="25" fillId="2" borderId="7" xfId="0" applyNumberFormat="1" applyFont="1" applyFill="1" applyBorder="1" applyAlignment="1">
      <alignment horizontal="right"/>
    </xf>
    <xf numFmtId="3" fontId="24" fillId="2" borderId="9" xfId="0" applyNumberFormat="1" applyFont="1" applyFill="1" applyBorder="1" applyAlignment="1">
      <alignment horizontal="right"/>
    </xf>
    <xf numFmtId="9" fontId="29" fillId="2" borderId="4" xfId="0" applyNumberFormat="1" applyFont="1" applyFill="1" applyBorder="1" applyAlignment="1">
      <alignment horizontal="right"/>
    </xf>
    <xf numFmtId="3" fontId="25" fillId="2" borderId="9" xfId="0" applyNumberFormat="1" applyFont="1" applyFill="1" applyBorder="1" applyAlignment="1">
      <alignment horizontal="right"/>
    </xf>
    <xf numFmtId="9" fontId="33" fillId="2" borderId="8" xfId="0" applyNumberFormat="1" applyFont="1" applyFill="1" applyBorder="1" applyAlignment="1">
      <alignment horizontal="right"/>
    </xf>
    <xf numFmtId="0" fontId="16" fillId="2" borderId="0" xfId="0" applyFont="1" applyFill="1" applyAlignment="1">
      <alignment horizontal="left"/>
    </xf>
    <xf numFmtId="0" fontId="1" fillId="2" borderId="0" xfId="0" applyFont="1" applyFill="1" applyAlignment="1">
      <alignment horizontal="left"/>
    </xf>
    <xf numFmtId="0" fontId="1" fillId="3" borderId="13" xfId="0" applyFont="1" applyFill="1" applyBorder="1" applyAlignment="1">
      <alignment horizontal="left"/>
    </xf>
    <xf numFmtId="3" fontId="1" fillId="3" borderId="12" xfId="0" applyNumberFormat="1" applyFont="1" applyFill="1" applyBorder="1" applyAlignment="1">
      <alignment horizontal="right"/>
    </xf>
    <xf numFmtId="0" fontId="0" fillId="3" borderId="0" xfId="0" applyFill="1" applyBorder="1" applyAlignment="1">
      <alignment/>
    </xf>
    <xf numFmtId="0" fontId="0" fillId="0" borderId="0" xfId="0" applyBorder="1" applyAlignment="1">
      <alignment horizontal="right"/>
    </xf>
    <xf numFmtId="9" fontId="29" fillId="2" borderId="7" xfId="0" applyNumberFormat="1" applyFont="1" applyFill="1" applyBorder="1" applyAlignment="1">
      <alignment horizontal="right"/>
    </xf>
    <xf numFmtId="9" fontId="29" fillId="2" borderId="9" xfId="0" applyNumberFormat="1" applyFont="1" applyFill="1" applyBorder="1" applyAlignment="1">
      <alignment horizontal="right"/>
    </xf>
    <xf numFmtId="3" fontId="15" fillId="2" borderId="0" xfId="0" applyNumberFormat="1" applyFont="1" applyFill="1" applyBorder="1" applyAlignment="1">
      <alignment wrapText="1"/>
    </xf>
    <xf numFmtId="0" fontId="1" fillId="2" borderId="0" xfId="0" applyFont="1" applyFill="1" applyBorder="1" applyAlignment="1">
      <alignment wrapText="1"/>
    </xf>
    <xf numFmtId="0" fontId="0" fillId="2" borderId="7" xfId="0" applyFill="1" applyBorder="1" applyAlignment="1">
      <alignment horizontal="right"/>
    </xf>
    <xf numFmtId="14" fontId="0" fillId="2" borderId="8" xfId="0" applyNumberFormat="1" applyFill="1" applyBorder="1" applyAlignment="1">
      <alignment/>
    </xf>
    <xf numFmtId="0" fontId="0" fillId="2" borderId="8" xfId="0" applyFill="1" applyBorder="1" applyAlignment="1">
      <alignment/>
    </xf>
    <xf numFmtId="0" fontId="0" fillId="2" borderId="9" xfId="0" applyFill="1" applyBorder="1" applyAlignment="1">
      <alignment horizontal="right"/>
    </xf>
    <xf numFmtId="0" fontId="0" fillId="2" borderId="4" xfId="0" applyFill="1" applyBorder="1" applyAlignment="1">
      <alignment/>
    </xf>
    <xf numFmtId="3" fontId="0" fillId="2" borderId="8" xfId="0" applyNumberFormat="1" applyFill="1" applyBorder="1" applyAlignment="1">
      <alignment horizontal="right" wrapText="1"/>
    </xf>
    <xf numFmtId="3" fontId="0" fillId="2" borderId="7" xfId="0" applyNumberFormat="1" applyFill="1" applyBorder="1" applyAlignment="1">
      <alignment wrapText="1"/>
    </xf>
    <xf numFmtId="3" fontId="0" fillId="2" borderId="4" xfId="0" applyNumberFormat="1" applyFill="1" applyBorder="1" applyAlignment="1">
      <alignment horizontal="right" wrapText="1"/>
    </xf>
    <xf numFmtId="3" fontId="0" fillId="2" borderId="9" xfId="0" applyNumberFormat="1" applyFill="1" applyBorder="1" applyAlignment="1">
      <alignment horizontal="right" wrapText="1"/>
    </xf>
    <xf numFmtId="3" fontId="0" fillId="2" borderId="10" xfId="0" applyNumberFormat="1" applyFill="1" applyBorder="1" applyAlignment="1">
      <alignment horizontal="right" wrapText="1"/>
    </xf>
    <xf numFmtId="0" fontId="0" fillId="2" borderId="10" xfId="0" applyFill="1" applyBorder="1" applyAlignment="1">
      <alignment horizontal="right"/>
    </xf>
    <xf numFmtId="0" fontId="1" fillId="0" borderId="8" xfId="0" applyFont="1" applyBorder="1" applyAlignment="1">
      <alignment/>
    </xf>
    <xf numFmtId="0" fontId="15" fillId="2" borderId="9" xfId="0" applyFont="1" applyFill="1" applyBorder="1" applyAlignment="1">
      <alignment horizontal="right"/>
    </xf>
    <xf numFmtId="3" fontId="0" fillId="2" borderId="7" xfId="0" applyNumberFormat="1" applyFill="1" applyBorder="1" applyAlignment="1">
      <alignment horizontal="right"/>
    </xf>
    <xf numFmtId="3" fontId="0" fillId="2" borderId="7" xfId="0" applyNumberFormat="1" applyFill="1" applyBorder="1" applyAlignment="1">
      <alignment/>
    </xf>
    <xf numFmtId="3" fontId="0" fillId="2" borderId="9" xfId="0" applyNumberFormat="1" applyFill="1" applyBorder="1" applyAlignment="1">
      <alignment/>
    </xf>
    <xf numFmtId="3" fontId="1" fillId="2" borderId="8" xfId="0" applyNumberFormat="1" applyFont="1" applyFill="1" applyBorder="1" applyAlignment="1">
      <alignment horizontal="right" wrapText="1"/>
    </xf>
    <xf numFmtId="3" fontId="0" fillId="2" borderId="8" xfId="0" applyNumberFormat="1" applyFont="1" applyFill="1" applyBorder="1" applyAlignment="1">
      <alignment horizontal="right" wrapText="1"/>
    </xf>
    <xf numFmtId="3" fontId="0" fillId="2" borderId="4" xfId="0" applyNumberFormat="1" applyFont="1" applyFill="1" applyBorder="1" applyAlignment="1">
      <alignment horizontal="right" wrapText="1"/>
    </xf>
    <xf numFmtId="0" fontId="0" fillId="2" borderId="10" xfId="0" applyFont="1" applyFill="1" applyBorder="1" applyAlignment="1">
      <alignment horizontal="left"/>
    </xf>
    <xf numFmtId="0" fontId="10" fillId="3" borderId="0" xfId="0" applyFont="1" applyFill="1" applyBorder="1" applyAlignment="1">
      <alignment horizontal="left"/>
    </xf>
    <xf numFmtId="0" fontId="18" fillId="2" borderId="0" xfId="0" applyFont="1" applyFill="1" applyBorder="1" applyAlignment="1">
      <alignment horizontal="left"/>
    </xf>
    <xf numFmtId="0" fontId="16" fillId="2" borderId="0" xfId="0" applyFont="1" applyFill="1" applyAlignment="1">
      <alignment horizontal="right"/>
    </xf>
    <xf numFmtId="9" fontId="16" fillId="2" borderId="0" xfId="0" applyNumberFormat="1" applyFont="1" applyFill="1" applyAlignment="1">
      <alignment horizontal="right"/>
    </xf>
    <xf numFmtId="0" fontId="35" fillId="2" borderId="0" xfId="0" applyFont="1" applyFill="1" applyAlignment="1">
      <alignment/>
    </xf>
    <xf numFmtId="0" fontId="9" fillId="2" borderId="0" xfId="0" applyFont="1" applyFill="1" applyBorder="1" applyAlignment="1">
      <alignment horizontal="center"/>
    </xf>
    <xf numFmtId="0" fontId="10" fillId="3" borderId="12" xfId="0" applyFont="1" applyFill="1" applyBorder="1" applyAlignment="1">
      <alignment wrapText="1"/>
    </xf>
    <xf numFmtId="0" fontId="10" fillId="3" borderId="12" xfId="0" applyFont="1" applyFill="1" applyBorder="1" applyAlignment="1">
      <alignment horizontal="left"/>
    </xf>
    <xf numFmtId="181" fontId="10" fillId="3" borderId="12" xfId="0" applyNumberFormat="1" applyFont="1" applyFill="1" applyBorder="1" applyAlignment="1">
      <alignment horizontal="right"/>
    </xf>
    <xf numFmtId="0" fontId="10" fillId="3" borderId="12" xfId="0" applyFont="1" applyFill="1" applyBorder="1" applyAlignment="1">
      <alignment horizontal="center"/>
    </xf>
    <xf numFmtId="174" fontId="10" fillId="3" borderId="12" xfId="0" applyNumberFormat="1" applyFont="1" applyFill="1" applyBorder="1" applyAlignment="1">
      <alignment horizontal="center" wrapText="1"/>
    </xf>
    <xf numFmtId="0" fontId="10" fillId="3" borderId="12" xfId="0" applyFont="1" applyFill="1" applyBorder="1" applyAlignment="1">
      <alignment horizontal="center" wrapText="1"/>
    </xf>
    <xf numFmtId="0" fontId="10" fillId="3" borderId="9" xfId="0" applyFont="1" applyFill="1" applyBorder="1" applyAlignment="1">
      <alignment vertical="top" wrapText="1"/>
    </xf>
    <xf numFmtId="174" fontId="10" fillId="4" borderId="4" xfId="0" applyNumberFormat="1" applyFont="1" applyFill="1" applyBorder="1" applyAlignment="1">
      <alignment horizontal="right" vertical="top" wrapText="1"/>
    </xf>
    <xf numFmtId="0" fontId="9" fillId="2" borderId="10" xfId="0" applyFont="1" applyFill="1" applyBorder="1" applyAlignment="1">
      <alignment horizontal="left" vertical="top" wrapText="1"/>
    </xf>
    <xf numFmtId="0" fontId="10" fillId="3" borderId="12" xfId="0" applyFont="1" applyFill="1" applyBorder="1" applyAlignment="1">
      <alignment/>
    </xf>
    <xf numFmtId="0" fontId="9" fillId="2" borderId="2" xfId="0" applyFont="1" applyFill="1" applyBorder="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3" fontId="10" fillId="2" borderId="0" xfId="0" applyNumberFormat="1" applyFont="1" applyFill="1" applyBorder="1" applyAlignment="1">
      <alignment horizontal="right"/>
    </xf>
    <xf numFmtId="0" fontId="27" fillId="3" borderId="0" xfId="0" applyFont="1" applyFill="1" applyBorder="1" applyAlignment="1">
      <alignment horizontal="right" wrapText="1"/>
    </xf>
    <xf numFmtId="9" fontId="27" fillId="2" borderId="0" xfId="0" applyNumberFormat="1" applyFont="1" applyFill="1" applyBorder="1" applyAlignment="1">
      <alignment/>
    </xf>
    <xf numFmtId="0" fontId="26" fillId="2" borderId="0" xfId="0" applyFont="1" applyFill="1" applyBorder="1" applyAlignment="1">
      <alignment/>
    </xf>
    <xf numFmtId="0" fontId="26" fillId="0" borderId="0" xfId="0" applyFont="1" applyBorder="1" applyAlignment="1">
      <alignment/>
    </xf>
    <xf numFmtId="9" fontId="26" fillId="2" borderId="0" xfId="0" applyNumberFormat="1" applyFont="1" applyFill="1" applyBorder="1" applyAlignment="1">
      <alignment/>
    </xf>
    <xf numFmtId="9" fontId="26" fillId="2" borderId="0" xfId="0" applyNumberFormat="1" applyFont="1" applyFill="1" applyBorder="1" applyAlignment="1">
      <alignment horizontal="right"/>
    </xf>
    <xf numFmtId="14" fontId="1" fillId="3" borderId="0" xfId="0" applyNumberFormat="1" applyFont="1" applyFill="1" applyBorder="1" applyAlignment="1">
      <alignment horizontal="left"/>
    </xf>
    <xf numFmtId="174" fontId="1" fillId="3" borderId="0" xfId="0" applyNumberFormat="1" applyFont="1" applyFill="1" applyBorder="1" applyAlignment="1">
      <alignment horizontal="right" wrapText="1"/>
    </xf>
    <xf numFmtId="9" fontId="27" fillId="3" borderId="0" xfId="0" applyNumberFormat="1" applyFont="1" applyFill="1" applyBorder="1" applyAlignment="1" quotePrefix="1">
      <alignment horizontal="right" wrapText="1"/>
    </xf>
    <xf numFmtId="0" fontId="16" fillId="3" borderId="0" xfId="0" applyFont="1" applyFill="1" applyBorder="1" applyAlignment="1">
      <alignment horizontal="left"/>
    </xf>
    <xf numFmtId="0" fontId="1" fillId="3" borderId="0" xfId="0" applyFont="1" applyFill="1" applyBorder="1" applyAlignment="1">
      <alignment horizontal="right" wrapText="1"/>
    </xf>
    <xf numFmtId="3" fontId="1" fillId="3" borderId="0" xfId="0" applyNumberFormat="1" applyFont="1" applyFill="1" applyBorder="1" applyAlignment="1">
      <alignment horizontal="right" wrapText="1"/>
    </xf>
    <xf numFmtId="14" fontId="16" fillId="2" borderId="11" xfId="0" applyNumberFormat="1" applyFont="1" applyFill="1" applyBorder="1" applyAlignment="1">
      <alignment horizontal="left"/>
    </xf>
    <xf numFmtId="14" fontId="16" fillId="2" borderId="14" xfId="0" applyNumberFormat="1" applyFont="1" applyFill="1" applyBorder="1" applyAlignment="1">
      <alignment horizontal="left" wrapText="1"/>
    </xf>
    <xf numFmtId="3" fontId="16" fillId="2" borderId="14" xfId="0" applyNumberFormat="1" applyFont="1" applyFill="1" applyBorder="1" applyAlignment="1">
      <alignment horizontal="right" wrapText="1"/>
    </xf>
    <xf numFmtId="3" fontId="16" fillId="2" borderId="15" xfId="0" applyNumberFormat="1" applyFont="1" applyFill="1" applyBorder="1" applyAlignment="1">
      <alignment horizontal="right"/>
    </xf>
    <xf numFmtId="0" fontId="16" fillId="2" borderId="14" xfId="0" applyFont="1" applyFill="1" applyBorder="1" applyAlignment="1">
      <alignment horizontal="left"/>
    </xf>
    <xf numFmtId="3" fontId="16" fillId="2" borderId="15" xfId="0" applyNumberFormat="1" applyFont="1" applyFill="1" applyBorder="1" applyAlignment="1">
      <alignment horizontal="right" wrapText="1"/>
    </xf>
    <xf numFmtId="0" fontId="0" fillId="2" borderId="10" xfId="0" applyFill="1" applyBorder="1" applyAlignment="1">
      <alignment/>
    </xf>
    <xf numFmtId="9" fontId="28" fillId="2" borderId="15" xfId="0" applyNumberFormat="1" applyFont="1" applyFill="1" applyBorder="1" applyAlignment="1">
      <alignment horizontal="right"/>
    </xf>
    <xf numFmtId="3" fontId="23" fillId="2" borderId="11" xfId="0" applyNumberFormat="1" applyFont="1" applyFill="1" applyBorder="1" applyAlignment="1">
      <alignment horizontal="right"/>
    </xf>
    <xf numFmtId="0" fontId="23" fillId="2" borderId="11" xfId="0" applyFont="1" applyFill="1" applyBorder="1" applyAlignment="1">
      <alignment horizontal="right"/>
    </xf>
    <xf numFmtId="0" fontId="1" fillId="2" borderId="14" xfId="0" applyFont="1" applyFill="1" applyBorder="1" applyAlignment="1">
      <alignment horizontal="left"/>
    </xf>
    <xf numFmtId="0" fontId="0" fillId="2" borderId="4" xfId="0" applyFill="1" applyBorder="1" applyAlignment="1">
      <alignment horizontal="right"/>
    </xf>
    <xf numFmtId="9" fontId="0" fillId="2" borderId="4" xfId="0" applyNumberFormat="1" applyFill="1" applyBorder="1" applyAlignment="1">
      <alignment horizontal="right"/>
    </xf>
    <xf numFmtId="3" fontId="16" fillId="2" borderId="11" xfId="0" applyNumberFormat="1" applyFont="1" applyFill="1" applyBorder="1" applyAlignment="1">
      <alignment horizontal="right" wrapText="1"/>
    </xf>
    <xf numFmtId="3" fontId="16" fillId="2" borderId="11" xfId="0" applyNumberFormat="1" applyFont="1" applyFill="1" applyBorder="1" applyAlignment="1">
      <alignment horizontal="right"/>
    </xf>
    <xf numFmtId="9" fontId="28" fillId="2" borderId="11" xfId="0" applyNumberFormat="1" applyFont="1" applyFill="1" applyBorder="1" applyAlignment="1">
      <alignment horizontal="right"/>
    </xf>
    <xf numFmtId="14" fontId="1" fillId="3" borderId="0" xfId="0" applyNumberFormat="1" applyFont="1" applyFill="1" applyBorder="1" applyAlignment="1">
      <alignment horizontal="right" wrapText="1"/>
    </xf>
    <xf numFmtId="0" fontId="16" fillId="2" borderId="15" xfId="0" applyFont="1" applyFill="1" applyBorder="1" applyAlignment="1">
      <alignment horizontal="left"/>
    </xf>
    <xf numFmtId="9" fontId="27" fillId="3" borderId="0" xfId="0" applyNumberFormat="1" applyFont="1" applyFill="1" applyBorder="1" applyAlignment="1">
      <alignment horizontal="right" vertical="top" wrapText="1"/>
    </xf>
    <xf numFmtId="9" fontId="36" fillId="2" borderId="0" xfId="0" applyNumberFormat="1" applyFont="1" applyFill="1" applyBorder="1" applyAlignment="1">
      <alignment/>
    </xf>
    <xf numFmtId="9" fontId="26" fillId="2" borderId="0" xfId="0" applyNumberFormat="1" applyFont="1" applyFill="1" applyBorder="1" applyAlignment="1">
      <alignment horizontal="right" wrapText="1"/>
    </xf>
    <xf numFmtId="9" fontId="27" fillId="2" borderId="0" xfId="0" applyNumberFormat="1" applyFont="1" applyFill="1" applyBorder="1" applyAlignment="1">
      <alignment horizontal="right"/>
    </xf>
    <xf numFmtId="0" fontId="27" fillId="3" borderId="0" xfId="0" applyFont="1" applyFill="1" applyBorder="1" applyAlignment="1">
      <alignment horizontal="right" vertical="top" wrapText="1"/>
    </xf>
    <xf numFmtId="9" fontId="26" fillId="2" borderId="0" xfId="0" applyNumberFormat="1" applyFont="1" applyFill="1" applyBorder="1" applyAlignment="1">
      <alignment wrapText="1"/>
    </xf>
    <xf numFmtId="3" fontId="26" fillId="2" borderId="0" xfId="0" applyNumberFormat="1" applyFont="1" applyFill="1" applyBorder="1" applyAlignment="1">
      <alignment horizontal="right"/>
    </xf>
    <xf numFmtId="0" fontId="2" fillId="2" borderId="8" xfId="0" applyFont="1" applyFill="1" applyBorder="1" applyAlignment="1">
      <alignment/>
    </xf>
    <xf numFmtId="0" fontId="2" fillId="2" borderId="4" xfId="0" applyFont="1" applyFill="1" applyBorder="1" applyAlignment="1">
      <alignment/>
    </xf>
    <xf numFmtId="0" fontId="0" fillId="0" borderId="0" xfId="0" applyFill="1" applyBorder="1" applyAlignment="1">
      <alignment/>
    </xf>
    <xf numFmtId="0" fontId="0" fillId="2" borderId="0" xfId="0" applyFill="1" applyBorder="1" applyAlignment="1">
      <alignment horizontal="center"/>
    </xf>
    <xf numFmtId="14" fontId="0" fillId="5" borderId="0" xfId="0" applyNumberFormat="1" applyFill="1" applyBorder="1" applyAlignment="1">
      <alignment/>
    </xf>
    <xf numFmtId="0" fontId="0" fillId="5" borderId="0" xfId="0" applyFill="1" applyBorder="1" applyAlignment="1">
      <alignment/>
    </xf>
    <xf numFmtId="0" fontId="0" fillId="2" borderId="0" xfId="0" applyFill="1" applyBorder="1" applyAlignment="1">
      <alignment vertical="top"/>
    </xf>
    <xf numFmtId="14" fontId="0" fillId="5" borderId="0" xfId="0" applyNumberFormat="1" applyFill="1" applyBorder="1" applyAlignment="1">
      <alignment vertical="top"/>
    </xf>
    <xf numFmtId="0" fontId="0" fillId="5" borderId="0" xfId="0" applyFill="1" applyBorder="1" applyAlignment="1">
      <alignment vertical="top" wrapText="1"/>
    </xf>
    <xf numFmtId="0" fontId="0" fillId="6" borderId="0" xfId="0" applyFill="1" applyBorder="1" applyAlignment="1">
      <alignment/>
    </xf>
    <xf numFmtId="0" fontId="16" fillId="2" borderId="11" xfId="0" applyFont="1" applyFill="1" applyBorder="1" applyAlignment="1">
      <alignment/>
    </xf>
    <xf numFmtId="9" fontId="1" fillId="2" borderId="0" xfId="0" applyNumberFormat="1" applyFont="1" applyFill="1" applyBorder="1" applyAlignment="1">
      <alignment horizontal="right"/>
    </xf>
    <xf numFmtId="49" fontId="1" fillId="2" borderId="0" xfId="0" applyNumberFormat="1" applyFont="1" applyFill="1" applyBorder="1" applyAlignment="1">
      <alignment horizontal="right"/>
    </xf>
    <xf numFmtId="9" fontId="16" fillId="2" borderId="0" xfId="0" applyNumberFormat="1" applyFont="1" applyFill="1" applyBorder="1" applyAlignment="1">
      <alignment horizontal="right"/>
    </xf>
    <xf numFmtId="0" fontId="16" fillId="2" borderId="0" xfId="0" applyFont="1" applyFill="1" applyBorder="1" applyAlignment="1">
      <alignment horizontal="right" vertical="center"/>
    </xf>
    <xf numFmtId="9" fontId="18" fillId="2" borderId="0" xfId="0" applyNumberFormat="1" applyFont="1" applyFill="1" applyBorder="1" applyAlignment="1">
      <alignment horizontal="left" vertical="center"/>
    </xf>
    <xf numFmtId="9" fontId="16" fillId="2" borderId="2" xfId="0" applyNumberFormat="1" applyFont="1" applyFill="1" applyBorder="1" applyAlignment="1">
      <alignment horizontal="center" vertical="center"/>
    </xf>
    <xf numFmtId="0" fontId="24" fillId="3" borderId="0" xfId="0" applyFont="1" applyFill="1" applyBorder="1" applyAlignment="1">
      <alignment horizontal="center" wrapText="1"/>
    </xf>
    <xf numFmtId="0" fontId="1" fillId="3" borderId="0" xfId="0" applyFont="1" applyFill="1" applyBorder="1" applyAlignment="1">
      <alignment horizontal="center" wrapText="1"/>
    </xf>
    <xf numFmtId="0" fontId="9" fillId="2" borderId="16" xfId="0" applyFont="1" applyFill="1" applyBorder="1" applyAlignment="1">
      <alignment vertical="top" wrapText="1"/>
    </xf>
    <xf numFmtId="0" fontId="9" fillId="2" borderId="17" xfId="0" applyFont="1" applyFill="1" applyBorder="1" applyAlignment="1">
      <alignment vertical="top" wrapText="1"/>
    </xf>
    <xf numFmtId="0" fontId="9" fillId="3" borderId="18" xfId="0" applyFont="1" applyFill="1" applyBorder="1" applyAlignment="1">
      <alignment vertical="top" wrapText="1"/>
    </xf>
    <xf numFmtId="0" fontId="9" fillId="2" borderId="18" xfId="0" applyFont="1" applyFill="1" applyBorder="1" applyAlignment="1">
      <alignment horizontal="center"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2" borderId="20" xfId="0" applyFont="1" applyFill="1" applyBorder="1" applyAlignment="1">
      <alignment vertical="top" wrapText="1"/>
    </xf>
    <xf numFmtId="0" fontId="9" fillId="2" borderId="21" xfId="0" applyFont="1" applyFill="1" applyBorder="1" applyAlignment="1">
      <alignment vertical="top" wrapText="1"/>
    </xf>
    <xf numFmtId="0" fontId="9" fillId="3" borderId="22" xfId="0" applyFont="1" applyFill="1" applyBorder="1" applyAlignment="1">
      <alignment vertical="top" wrapText="1"/>
    </xf>
    <xf numFmtId="0" fontId="9" fillId="2" borderId="22" xfId="0" applyFont="1" applyFill="1" applyBorder="1" applyAlignment="1">
      <alignment horizontal="center"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2" borderId="0" xfId="0" applyFont="1" applyFill="1" applyBorder="1" applyAlignment="1">
      <alignment vertical="top" wrapText="1"/>
    </xf>
    <xf numFmtId="0" fontId="9" fillId="2" borderId="18" xfId="0" applyFont="1" applyFill="1" applyBorder="1" applyAlignment="1">
      <alignment vertical="top" wrapText="1"/>
    </xf>
    <xf numFmtId="0" fontId="9" fillId="2" borderId="24" xfId="0" applyFont="1" applyFill="1" applyBorder="1" applyAlignment="1">
      <alignment vertical="top" wrapText="1"/>
    </xf>
    <xf numFmtId="0" fontId="9" fillId="2" borderId="25" xfId="0" applyFont="1" applyFill="1" applyBorder="1" applyAlignment="1">
      <alignment vertical="top" wrapText="1"/>
    </xf>
    <xf numFmtId="0" fontId="9" fillId="2" borderId="2" xfId="0" applyFont="1" applyFill="1" applyBorder="1" applyAlignment="1">
      <alignment vertical="top" wrapText="1"/>
    </xf>
    <xf numFmtId="0" fontId="9" fillId="3" borderId="2" xfId="0" applyFont="1" applyFill="1" applyBorder="1" applyAlignment="1">
      <alignment vertical="top" wrapText="1"/>
    </xf>
    <xf numFmtId="0" fontId="9" fillId="0" borderId="2" xfId="0" applyFont="1" applyBorder="1" applyAlignment="1">
      <alignment vertical="top" wrapText="1"/>
    </xf>
    <xf numFmtId="0" fontId="9" fillId="0" borderId="26" xfId="0" applyFont="1" applyBorder="1" applyAlignment="1">
      <alignment vertical="top" wrapText="1"/>
    </xf>
    <xf numFmtId="0" fontId="9" fillId="2" borderId="1" xfId="0" applyFont="1" applyFill="1" applyBorder="1" applyAlignment="1">
      <alignment vertical="top" wrapText="1"/>
    </xf>
    <xf numFmtId="0" fontId="9" fillId="2" borderId="27" xfId="0" applyFont="1" applyFill="1" applyBorder="1" applyAlignment="1">
      <alignment vertical="top" wrapText="1"/>
    </xf>
    <xf numFmtId="0" fontId="9" fillId="2" borderId="28" xfId="0" applyFont="1" applyFill="1" applyBorder="1" applyAlignment="1">
      <alignment vertical="top" wrapText="1"/>
    </xf>
    <xf numFmtId="0" fontId="9" fillId="2" borderId="28" xfId="0" applyFont="1" applyFill="1" applyBorder="1" applyAlignment="1">
      <alignment horizontal="center"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10" fillId="2" borderId="0" xfId="0" applyFont="1" applyFill="1" applyBorder="1" applyAlignment="1">
      <alignment/>
    </xf>
    <xf numFmtId="0" fontId="9" fillId="2" borderId="0" xfId="0" applyFont="1" applyFill="1" applyBorder="1" applyAlignment="1">
      <alignment/>
    </xf>
    <xf numFmtId="0" fontId="1" fillId="2" borderId="0" xfId="0" applyFont="1" applyFill="1" applyAlignment="1">
      <alignment vertical="top"/>
    </xf>
    <xf numFmtId="0" fontId="1" fillId="2" borderId="0" xfId="0" applyFont="1" applyFill="1" applyAlignment="1">
      <alignment vertical="top" wrapText="1"/>
    </xf>
    <xf numFmtId="0" fontId="0" fillId="2" borderId="0" xfId="0" applyFill="1" applyAlignment="1">
      <alignment horizontal="right" vertical="top" wrapText="1"/>
    </xf>
    <xf numFmtId="0" fontId="0" fillId="2" borderId="0" xfId="0" applyFill="1" applyAlignment="1">
      <alignment horizontal="right" vertical="top"/>
    </xf>
    <xf numFmtId="0" fontId="3" fillId="2" borderId="0" xfId="0" applyFont="1" applyFill="1" applyAlignment="1">
      <alignment/>
    </xf>
    <xf numFmtId="0" fontId="1" fillId="2" borderId="0" xfId="0" applyFont="1" applyFill="1" applyAlignment="1">
      <alignment wrapText="1"/>
    </xf>
    <xf numFmtId="3" fontId="16" fillId="2" borderId="0" xfId="0" applyNumberFormat="1" applyFont="1" applyFill="1" applyAlignment="1">
      <alignment/>
    </xf>
    <xf numFmtId="0" fontId="10" fillId="3" borderId="0" xfId="0" applyFont="1" applyFill="1" applyAlignment="1">
      <alignment horizontal="left"/>
    </xf>
    <xf numFmtId="0" fontId="1" fillId="0" borderId="0" xfId="0" applyFont="1" applyAlignment="1">
      <alignment vertical="top"/>
    </xf>
    <xf numFmtId="0" fontId="22"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lignment horizontal="left"/>
    </xf>
    <xf numFmtId="0" fontId="7" fillId="2" borderId="0" xfId="0" applyFont="1" applyFill="1" applyBorder="1" applyAlignment="1">
      <alignment horizontal="center"/>
    </xf>
    <xf numFmtId="0" fontId="21" fillId="2" borderId="0" xfId="0" applyFont="1" applyFill="1" applyBorder="1" applyAlignment="1">
      <alignment horizontal="center"/>
    </xf>
    <xf numFmtId="0" fontId="0" fillId="2" borderId="30" xfId="0" applyFill="1" applyBorder="1" applyAlignment="1">
      <alignment vertical="top"/>
    </xf>
    <xf numFmtId="0" fontId="0" fillId="2" borderId="5" xfId="0" applyFill="1" applyBorder="1" applyAlignment="1">
      <alignment vertical="top"/>
    </xf>
    <xf numFmtId="181" fontId="0" fillId="2" borderId="5" xfId="0" applyNumberFormat="1" applyFill="1" applyBorder="1" applyAlignment="1">
      <alignment horizontal="right" vertical="top"/>
    </xf>
    <xf numFmtId="0" fontId="41" fillId="0" borderId="30" xfId="80" applyFont="1" applyBorder="1" applyAlignment="1">
      <alignment vertical="top"/>
    </xf>
    <xf numFmtId="0" fontId="0" fillId="2" borderId="30" xfId="0" applyFont="1" applyFill="1" applyBorder="1" applyAlignment="1">
      <alignment horizontal="center" vertical="top"/>
    </xf>
    <xf numFmtId="0" fontId="0" fillId="2" borderId="6" xfId="0" applyFont="1" applyFill="1" applyBorder="1" applyAlignment="1">
      <alignment horizontal="center" vertical="top"/>
    </xf>
    <xf numFmtId="0" fontId="42" fillId="2" borderId="0" xfId="0" applyFont="1" applyFill="1" applyBorder="1" applyAlignment="1">
      <alignment horizontal="left"/>
    </xf>
    <xf numFmtId="174" fontId="0" fillId="0" borderId="6" xfId="0" applyNumberFormat="1" applyFont="1" applyBorder="1" applyAlignment="1">
      <alignment horizontal="center" vertical="top" wrapText="1"/>
    </xf>
    <xf numFmtId="174" fontId="0" fillId="0" borderId="0" xfId="0" applyNumberFormat="1" applyFont="1" applyAlignment="1">
      <alignment horizontal="center" vertical="top"/>
    </xf>
    <xf numFmtId="0" fontId="0" fillId="2" borderId="4" xfId="0" applyFont="1" applyFill="1" applyBorder="1" applyAlignment="1">
      <alignment/>
    </xf>
    <xf numFmtId="3" fontId="0" fillId="2" borderId="0" xfId="0" applyNumberFormat="1" applyFont="1" applyFill="1" applyBorder="1" applyAlignment="1">
      <alignment horizontal="right" wrapText="1"/>
    </xf>
    <xf numFmtId="14" fontId="0" fillId="2" borderId="8" xfId="0" applyNumberFormat="1" applyFont="1" applyFill="1" applyBorder="1" applyAlignment="1">
      <alignment horizontal="left"/>
    </xf>
    <xf numFmtId="9" fontId="34" fillId="2" borderId="15" xfId="0" applyNumberFormat="1" applyFont="1" applyFill="1" applyBorder="1" applyAlignment="1">
      <alignment horizontal="right"/>
    </xf>
    <xf numFmtId="9" fontId="3" fillId="2" borderId="8" xfId="0" applyNumberFormat="1" applyFont="1" applyFill="1" applyBorder="1" applyAlignment="1">
      <alignment horizontal="right"/>
    </xf>
    <xf numFmtId="9" fontId="3" fillId="2" borderId="4" xfId="0" applyNumberFormat="1" applyFont="1" applyFill="1" applyBorder="1" applyAlignment="1">
      <alignment horizontal="right"/>
    </xf>
    <xf numFmtId="9" fontId="2" fillId="2" borderId="0" xfId="0" applyNumberFormat="1" applyFont="1" applyFill="1" applyAlignment="1">
      <alignment/>
    </xf>
    <xf numFmtId="9" fontId="2" fillId="0" borderId="0" xfId="0" applyNumberFormat="1" applyFont="1" applyAlignment="1">
      <alignment/>
    </xf>
    <xf numFmtId="3" fontId="34" fillId="2" borderId="15" xfId="0" applyNumberFormat="1" applyFont="1" applyFill="1" applyBorder="1" applyAlignment="1">
      <alignment horizontal="right" wrapText="1"/>
    </xf>
    <xf numFmtId="0" fontId="2" fillId="2" borderId="0" xfId="0" applyFont="1" applyFill="1" applyAlignment="1">
      <alignment/>
    </xf>
    <xf numFmtId="3" fontId="1" fillId="2" borderId="0" xfId="0" applyNumberFormat="1" applyFont="1" applyFill="1" applyBorder="1" applyAlignment="1">
      <alignment horizontal="right"/>
    </xf>
    <xf numFmtId="9" fontId="2" fillId="2" borderId="8" xfId="0" applyNumberFormat="1" applyFont="1" applyFill="1" applyBorder="1" applyAlignment="1">
      <alignment horizontal="right"/>
    </xf>
    <xf numFmtId="3" fontId="3" fillId="2" borderId="8" xfId="0" applyNumberFormat="1" applyFont="1" applyFill="1" applyBorder="1" applyAlignment="1">
      <alignment horizontal="right" wrapText="1"/>
    </xf>
    <xf numFmtId="3" fontId="2" fillId="2" borderId="8" xfId="0" applyNumberFormat="1" applyFont="1" applyFill="1" applyBorder="1" applyAlignment="1">
      <alignment horizontal="right" wrapText="1"/>
    </xf>
    <xf numFmtId="3" fontId="23" fillId="2" borderId="14" xfId="0" applyNumberFormat="1" applyFont="1" applyFill="1" applyBorder="1" applyAlignment="1">
      <alignment horizontal="right"/>
    </xf>
    <xf numFmtId="3" fontId="24" fillId="2" borderId="0" xfId="0" applyNumberFormat="1" applyFont="1" applyFill="1" applyBorder="1" applyAlignment="1">
      <alignment horizontal="right"/>
    </xf>
    <xf numFmtId="9" fontId="0" fillId="2" borderId="8" xfId="0" applyNumberFormat="1" applyFont="1" applyFill="1" applyBorder="1" applyAlignment="1">
      <alignment horizontal="right" wrapText="1"/>
    </xf>
    <xf numFmtId="9" fontId="0" fillId="2" borderId="4" xfId="0" applyNumberFormat="1" applyFont="1" applyFill="1" applyBorder="1" applyAlignment="1">
      <alignment horizontal="right" wrapText="1"/>
    </xf>
    <xf numFmtId="9" fontId="0" fillId="2" borderId="8" xfId="0" applyNumberFormat="1" applyFont="1" applyFill="1" applyBorder="1" applyAlignment="1">
      <alignment horizontal="right"/>
    </xf>
    <xf numFmtId="0" fontId="15" fillId="2" borderId="15" xfId="0" applyFont="1" applyFill="1" applyBorder="1" applyAlignment="1">
      <alignment/>
    </xf>
    <xf numFmtId="0" fontId="15" fillId="2" borderId="8" xfId="0" applyFont="1" applyFill="1" applyBorder="1" applyAlignment="1">
      <alignment/>
    </xf>
    <xf numFmtId="14" fontId="0" fillId="2" borderId="4" xfId="0" applyNumberFormat="1" applyFont="1" applyFill="1" applyBorder="1" applyAlignment="1">
      <alignment horizontal="left"/>
    </xf>
    <xf numFmtId="9" fontId="16" fillId="2" borderId="8" xfId="0" applyNumberFormat="1" applyFont="1" applyFill="1" applyBorder="1" applyAlignment="1">
      <alignment horizontal="right" wrapText="1"/>
    </xf>
    <xf numFmtId="0" fontId="0" fillId="0" borderId="31" xfId="0" applyBorder="1" applyAlignment="1">
      <alignment/>
    </xf>
    <xf numFmtId="0" fontId="0" fillId="0" borderId="31" xfId="0" applyBorder="1" applyAlignment="1">
      <alignment horizontal="center"/>
    </xf>
    <xf numFmtId="0" fontId="21" fillId="0" borderId="0" xfId="0" applyFont="1" applyAlignment="1">
      <alignment/>
    </xf>
    <xf numFmtId="0" fontId="0" fillId="0" borderId="32" xfId="0" applyBorder="1" applyAlignment="1">
      <alignment horizontal="center"/>
    </xf>
    <xf numFmtId="0" fontId="0" fillId="0" borderId="32" xfId="0" applyBorder="1" applyAlignment="1">
      <alignment/>
    </xf>
    <xf numFmtId="3" fontId="0" fillId="2" borderId="0" xfId="0" applyNumberFormat="1" applyFill="1" applyBorder="1" applyAlignment="1">
      <alignment/>
    </xf>
    <xf numFmtId="0" fontId="8" fillId="0" borderId="0" xfId="0" applyFont="1" applyAlignment="1">
      <alignment/>
    </xf>
    <xf numFmtId="0" fontId="44" fillId="0" borderId="0" xfId="0" applyFont="1" applyAlignment="1">
      <alignment/>
    </xf>
    <xf numFmtId="9" fontId="16" fillId="2" borderId="15" xfId="0" applyNumberFormat="1" applyFont="1" applyFill="1" applyBorder="1" applyAlignment="1">
      <alignment horizontal="right"/>
    </xf>
    <xf numFmtId="3" fontId="0" fillId="2" borderId="10" xfId="0" applyNumberFormat="1" applyFont="1" applyFill="1" applyBorder="1" applyAlignment="1">
      <alignment horizontal="right" wrapText="1"/>
    </xf>
    <xf numFmtId="9" fontId="0" fillId="2" borderId="4" xfId="0" applyNumberFormat="1" applyFont="1" applyFill="1" applyBorder="1" applyAlignment="1">
      <alignment horizontal="right"/>
    </xf>
    <xf numFmtId="0" fontId="10" fillId="3" borderId="0" xfId="0" applyFont="1" applyFill="1" applyBorder="1" applyAlignment="1">
      <alignment horizontal="center"/>
    </xf>
    <xf numFmtId="0" fontId="10" fillId="2" borderId="0" xfId="0" applyFont="1" applyFill="1" applyBorder="1" applyAlignment="1">
      <alignment horizontal="center" wrapText="1"/>
    </xf>
    <xf numFmtId="0" fontId="15" fillId="2" borderId="0" xfId="0" applyFont="1" applyFill="1" applyBorder="1" applyAlignment="1">
      <alignment horizontal="center"/>
    </xf>
    <xf numFmtId="0" fontId="0" fillId="2" borderId="0" xfId="0" applyFont="1" applyFill="1" applyBorder="1" applyAlignment="1">
      <alignment horizontal="center"/>
    </xf>
    <xf numFmtId="0" fontId="0" fillId="0" borderId="0" xfId="0" applyBorder="1" applyAlignment="1">
      <alignment horizontal="center"/>
    </xf>
    <xf numFmtId="0" fontId="9" fillId="0" borderId="0" xfId="0" applyFont="1" applyAlignment="1">
      <alignment horizontal="center"/>
    </xf>
    <xf numFmtId="0" fontId="9" fillId="7" borderId="0" xfId="0" applyFont="1" applyFill="1" applyBorder="1" applyAlignment="1">
      <alignment/>
    </xf>
    <xf numFmtId="0" fontId="9" fillId="0" borderId="0" xfId="0" applyFont="1" applyBorder="1" applyAlignment="1">
      <alignment wrapText="1"/>
    </xf>
    <xf numFmtId="3" fontId="0" fillId="2" borderId="0" xfId="0" applyNumberFormat="1" applyFont="1" applyFill="1" applyBorder="1" applyAlignment="1">
      <alignment horizontal="left"/>
    </xf>
    <xf numFmtId="3" fontId="1" fillId="0" borderId="0" xfId="0" applyNumberFormat="1" applyFont="1" applyAlignment="1">
      <alignment/>
    </xf>
    <xf numFmtId="0" fontId="27" fillId="0" borderId="0" xfId="0" applyFont="1" applyAlignment="1">
      <alignment/>
    </xf>
    <xf numFmtId="0" fontId="26" fillId="0" borderId="0" xfId="0" applyFont="1" applyAlignment="1">
      <alignment/>
    </xf>
    <xf numFmtId="0" fontId="26" fillId="0" borderId="0" xfId="0" applyFont="1" applyBorder="1" applyAlignment="1">
      <alignment horizontal="center"/>
    </xf>
    <xf numFmtId="0" fontId="26" fillId="0" borderId="0" xfId="0" applyFont="1" applyAlignment="1">
      <alignment horizontal="center"/>
    </xf>
    <xf numFmtId="1" fontId="0" fillId="2" borderId="0" xfId="0" applyNumberFormat="1" applyFont="1" applyFill="1" applyAlignment="1">
      <alignment/>
    </xf>
    <xf numFmtId="0" fontId="1" fillId="2" borderId="0" xfId="0" applyFont="1" applyFill="1" applyAlignment="1">
      <alignment vertical="top" wrapText="1"/>
    </xf>
    <xf numFmtId="1" fontId="0" fillId="0" borderId="0" xfId="0" applyNumberFormat="1" applyFont="1" applyAlignment="1">
      <alignment/>
    </xf>
    <xf numFmtId="1" fontId="0" fillId="2" borderId="0" xfId="0" applyNumberFormat="1" applyFont="1" applyFill="1" applyBorder="1" applyAlignment="1">
      <alignment/>
    </xf>
    <xf numFmtId="0" fontId="47" fillId="2" borderId="2" xfId="80" applyFont="1" applyFill="1" applyBorder="1" applyAlignment="1">
      <alignment vertical="top"/>
    </xf>
    <xf numFmtId="0" fontId="47" fillId="2" borderId="30" xfId="80" applyFont="1" applyFill="1" applyBorder="1" applyAlignment="1">
      <alignment vertical="top" wrapText="1"/>
    </xf>
    <xf numFmtId="0" fontId="47" fillId="2" borderId="9" xfId="80" applyFont="1" applyFill="1" applyBorder="1" applyAlignment="1">
      <alignment horizontal="left" vertical="top"/>
    </xf>
    <xf numFmtId="174" fontId="9" fillId="2" borderId="4" xfId="0" applyNumberFormat="1" applyFont="1" applyFill="1" applyBorder="1" applyAlignment="1">
      <alignment vertical="top" wrapText="1"/>
    </xf>
    <xf numFmtId="0" fontId="9" fillId="2" borderId="4" xfId="80" applyFont="1" applyFill="1" applyBorder="1" applyAlignment="1">
      <alignment vertical="top" wrapText="1"/>
    </xf>
    <xf numFmtId="0" fontId="47" fillId="0" borderId="2" xfId="80" applyFont="1" applyFill="1" applyBorder="1" applyAlignment="1">
      <alignment vertical="top"/>
    </xf>
    <xf numFmtId="0" fontId="47" fillId="2" borderId="30" xfId="80" applyFont="1" applyFill="1" applyBorder="1" applyAlignment="1">
      <alignment horizontal="left" vertical="top"/>
    </xf>
    <xf numFmtId="0" fontId="9" fillId="2" borderId="6" xfId="0" applyFont="1" applyFill="1" applyBorder="1" applyAlignment="1">
      <alignment vertical="top" wrapText="1"/>
    </xf>
    <xf numFmtId="174" fontId="9" fillId="0" borderId="4" xfId="0" applyNumberFormat="1" applyFont="1" applyFill="1" applyBorder="1" applyAlignment="1">
      <alignment vertical="top" wrapText="1"/>
    </xf>
    <xf numFmtId="0" fontId="9" fillId="0" borderId="3" xfId="0" applyFont="1" applyFill="1" applyBorder="1" applyAlignment="1">
      <alignment vertical="top"/>
    </xf>
    <xf numFmtId="0" fontId="9" fillId="0" borderId="3" xfId="0" applyFont="1" applyFill="1" applyBorder="1" applyAlignment="1">
      <alignment vertical="top" wrapText="1"/>
    </xf>
    <xf numFmtId="0" fontId="9" fillId="0" borderId="4" xfId="80" applyFont="1" applyFill="1" applyBorder="1" applyAlignment="1">
      <alignment vertical="top" wrapText="1"/>
    </xf>
    <xf numFmtId="0" fontId="9" fillId="0" borderId="4" xfId="0" applyFont="1" applyFill="1" applyBorder="1" applyAlignment="1">
      <alignment vertical="top" wrapText="1"/>
    </xf>
    <xf numFmtId="0" fontId="47" fillId="2" borderId="30" xfId="80" applyFont="1" applyFill="1" applyBorder="1" applyAlignment="1">
      <alignment horizontal="left" vertical="top" wrapText="1"/>
    </xf>
    <xf numFmtId="0" fontId="9" fillId="2" borderId="5" xfId="0" applyFont="1" applyFill="1" applyBorder="1" applyAlignment="1">
      <alignment vertical="top" wrapText="1"/>
    </xf>
    <xf numFmtId="0" fontId="9" fillId="2" borderId="5" xfId="0" applyFont="1" applyFill="1" applyBorder="1" applyAlignment="1">
      <alignment vertical="top"/>
    </xf>
    <xf numFmtId="0" fontId="47" fillId="2" borderId="2" xfId="80" applyFont="1" applyFill="1" applyBorder="1" applyAlignment="1">
      <alignment horizontal="left" vertical="top"/>
    </xf>
    <xf numFmtId="0" fontId="48" fillId="2" borderId="11" xfId="80" applyFont="1" applyFill="1" applyBorder="1" applyAlignment="1">
      <alignment horizontal="left" vertical="top" wrapText="1"/>
    </xf>
    <xf numFmtId="0" fontId="9" fillId="2" borderId="15" xfId="0" applyFont="1" applyFill="1" applyBorder="1" applyAlignment="1">
      <alignment horizontal="left" vertical="top" wrapText="1"/>
    </xf>
    <xf numFmtId="174" fontId="9" fillId="2" borderId="6" xfId="0" applyNumberFormat="1" applyFont="1" applyFill="1" applyBorder="1" applyAlignment="1">
      <alignment horizontal="right" vertical="top" wrapText="1"/>
    </xf>
    <xf numFmtId="0" fontId="9" fillId="2" borderId="2" xfId="0" applyFont="1" applyFill="1" applyBorder="1" applyAlignment="1">
      <alignment vertical="top"/>
    </xf>
    <xf numFmtId="0" fontId="9" fillId="2" borderId="2" xfId="0" applyFont="1" applyFill="1" applyBorder="1" applyAlignment="1">
      <alignment horizontal="left" vertical="top" wrapText="1"/>
    </xf>
    <xf numFmtId="174" fontId="9" fillId="2" borderId="2" xfId="0" applyNumberFormat="1" applyFont="1" applyFill="1" applyBorder="1" applyAlignment="1">
      <alignment vertical="top" wrapText="1"/>
    </xf>
    <xf numFmtId="174" fontId="9" fillId="2" borderId="2" xfId="0" applyNumberFormat="1" applyFont="1" applyFill="1" applyBorder="1" applyAlignment="1">
      <alignment horizontal="right" vertical="top" wrapText="1"/>
    </xf>
    <xf numFmtId="0" fontId="48" fillId="2" borderId="30" xfId="80" applyFont="1" applyFill="1" applyBorder="1" applyAlignment="1">
      <alignment horizontal="left" vertical="top" wrapText="1"/>
    </xf>
    <xf numFmtId="174" fontId="9" fillId="2" borderId="3" xfId="0" applyNumberFormat="1" applyFont="1" applyFill="1" applyBorder="1" applyAlignment="1">
      <alignment vertical="top" wrapText="1"/>
    </xf>
    <xf numFmtId="0" fontId="48" fillId="2" borderId="9" xfId="80" applyFont="1" applyFill="1" applyBorder="1" applyAlignment="1">
      <alignment horizontal="left" vertical="top" wrapText="1"/>
    </xf>
    <xf numFmtId="0" fontId="9" fillId="8" borderId="7" xfId="0" applyFont="1" applyFill="1" applyBorder="1" applyAlignment="1">
      <alignment/>
    </xf>
    <xf numFmtId="0" fontId="9" fillId="8" borderId="0" xfId="0" applyFont="1" applyFill="1" applyBorder="1" applyAlignment="1">
      <alignment/>
    </xf>
    <xf numFmtId="0" fontId="9" fillId="8" borderId="9" xfId="0" applyFont="1" applyFill="1" applyBorder="1" applyAlignment="1">
      <alignment/>
    </xf>
    <xf numFmtId="0" fontId="9" fillId="8" borderId="10" xfId="0" applyFont="1" applyFill="1" applyBorder="1" applyAlignment="1">
      <alignment/>
    </xf>
    <xf numFmtId="0" fontId="47" fillId="2" borderId="9" xfId="80" applyFont="1" applyFill="1" applyBorder="1" applyAlignment="1">
      <alignment horizontal="left" vertical="top" wrapText="1"/>
    </xf>
    <xf numFmtId="0" fontId="47" fillId="0" borderId="30" xfId="80" applyFont="1" applyFill="1" applyBorder="1" applyAlignment="1">
      <alignment vertical="top" wrapText="1"/>
    </xf>
    <xf numFmtId="0" fontId="44"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right" vertical="center" wrapText="1"/>
    </xf>
    <xf numFmtId="9" fontId="2" fillId="2" borderId="0" xfId="0" applyNumberFormat="1" applyFont="1" applyFill="1" applyAlignment="1">
      <alignment vertical="center"/>
    </xf>
    <xf numFmtId="0" fontId="2" fillId="2" borderId="0" xfId="0" applyFont="1" applyFill="1" applyAlignment="1">
      <alignment vertical="center"/>
    </xf>
    <xf numFmtId="0" fontId="0" fillId="0" borderId="0" xfId="0" applyAlignment="1">
      <alignment vertical="center"/>
    </xf>
    <xf numFmtId="0" fontId="45" fillId="3" borderId="0" xfId="0" applyFont="1" applyFill="1" applyBorder="1" applyAlignment="1">
      <alignment horizontal="left"/>
    </xf>
    <xf numFmtId="0" fontId="45" fillId="0" borderId="7" xfId="0" applyFont="1" applyBorder="1" applyAlignment="1">
      <alignment/>
    </xf>
    <xf numFmtId="0" fontId="45" fillId="2" borderId="7" xfId="0" applyFont="1" applyFill="1" applyBorder="1" applyAlignment="1">
      <alignment/>
    </xf>
    <xf numFmtId="0" fontId="44" fillId="2" borderId="7" xfId="0" applyFont="1" applyFill="1" applyBorder="1" applyAlignment="1">
      <alignment/>
    </xf>
    <xf numFmtId="0" fontId="44" fillId="2" borderId="9" xfId="0" applyFont="1" applyFill="1" applyBorder="1" applyAlignment="1">
      <alignment/>
    </xf>
    <xf numFmtId="0" fontId="44" fillId="2" borderId="0" xfId="0" applyFont="1" applyFill="1" applyBorder="1" applyAlignment="1">
      <alignment horizontal="left"/>
    </xf>
    <xf numFmtId="0" fontId="44" fillId="2" borderId="0" xfId="0" applyFont="1" applyFill="1" applyAlignment="1">
      <alignment/>
    </xf>
    <xf numFmtId="0" fontId="45" fillId="2" borderId="7" xfId="0" applyFont="1" applyFill="1" applyBorder="1" applyAlignment="1">
      <alignment horizontal="left"/>
    </xf>
    <xf numFmtId="9" fontId="33" fillId="2" borderId="0" xfId="0" applyNumberFormat="1" applyFont="1" applyFill="1" applyBorder="1" applyAlignment="1">
      <alignment horizontal="right"/>
    </xf>
    <xf numFmtId="9" fontId="2" fillId="2" borderId="0" xfId="0" applyNumberFormat="1" applyFont="1" applyFill="1" applyBorder="1" applyAlignment="1">
      <alignment/>
    </xf>
    <xf numFmtId="9" fontId="2" fillId="0" borderId="0" xfId="0" applyNumberFormat="1" applyFont="1" applyBorder="1" applyAlignment="1">
      <alignment/>
    </xf>
    <xf numFmtId="0" fontId="44" fillId="2" borderId="0" xfId="0" applyFont="1" applyFill="1" applyBorder="1" applyAlignment="1">
      <alignment vertical="center"/>
    </xf>
    <xf numFmtId="0" fontId="0" fillId="2" borderId="0" xfId="0" applyFill="1" applyBorder="1" applyAlignment="1">
      <alignment vertical="center"/>
    </xf>
    <xf numFmtId="9" fontId="0" fillId="2" borderId="0" xfId="0" applyNumberFormat="1" applyFill="1" applyBorder="1" applyAlignment="1">
      <alignment wrapText="1"/>
    </xf>
    <xf numFmtId="9" fontId="0" fillId="2" borderId="0" xfId="0" applyNumberFormat="1" applyFill="1" applyAlignment="1">
      <alignment wrapText="1"/>
    </xf>
    <xf numFmtId="9" fontId="0" fillId="0" borderId="0" xfId="0" applyNumberFormat="1" applyAlignment="1">
      <alignment wrapText="1"/>
    </xf>
    <xf numFmtId="9" fontId="1" fillId="2" borderId="8" xfId="0" applyNumberFormat="1" applyFont="1" applyFill="1" applyBorder="1" applyAlignment="1">
      <alignment horizontal="right" wrapText="1"/>
    </xf>
    <xf numFmtId="9" fontId="28" fillId="2" borderId="0" xfId="0" applyNumberFormat="1" applyFont="1" applyFill="1" applyBorder="1" applyAlignment="1">
      <alignment horizontal="right"/>
    </xf>
    <xf numFmtId="9" fontId="33" fillId="2" borderId="7" xfId="0" applyNumberFormat="1" applyFont="1" applyFill="1" applyBorder="1" applyAlignment="1">
      <alignment horizontal="left"/>
    </xf>
    <xf numFmtId="3" fontId="2" fillId="2" borderId="4" xfId="0" applyNumberFormat="1" applyFont="1" applyFill="1" applyBorder="1" applyAlignment="1">
      <alignment horizontal="right" wrapText="1"/>
    </xf>
    <xf numFmtId="9" fontId="16" fillId="2" borderId="15" xfId="0" applyNumberFormat="1" applyFont="1" applyFill="1" applyBorder="1" applyAlignment="1">
      <alignment horizontal="right" wrapText="1"/>
    </xf>
    <xf numFmtId="9" fontId="2" fillId="2" borderId="8" xfId="0" applyNumberFormat="1" applyFont="1" applyFill="1" applyBorder="1" applyAlignment="1">
      <alignment horizontal="right" wrapText="1"/>
    </xf>
    <xf numFmtId="9" fontId="2" fillId="2" borderId="4" xfId="0" applyNumberFormat="1" applyFont="1" applyFill="1" applyBorder="1" applyAlignment="1">
      <alignment horizontal="right" wrapText="1"/>
    </xf>
    <xf numFmtId="0" fontId="2" fillId="2" borderId="10" xfId="0" applyFont="1" applyFill="1" applyBorder="1" applyAlignment="1">
      <alignment/>
    </xf>
    <xf numFmtId="3" fontId="0" fillId="2" borderId="0" xfId="0" applyNumberFormat="1" applyFill="1" applyBorder="1" applyAlignment="1">
      <alignment wrapText="1"/>
    </xf>
    <xf numFmtId="9" fontId="2" fillId="2" borderId="0"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16" fillId="2" borderId="8" xfId="0" applyFont="1" applyFill="1" applyBorder="1" applyAlignment="1">
      <alignment horizontal="left"/>
    </xf>
    <xf numFmtId="3" fontId="16" fillId="0" borderId="11" xfId="0" applyNumberFormat="1" applyFont="1" applyBorder="1" applyAlignment="1">
      <alignment/>
    </xf>
    <xf numFmtId="9" fontId="34" fillId="2" borderId="15" xfId="0" applyNumberFormat="1" applyFont="1" applyFill="1" applyBorder="1" applyAlignment="1">
      <alignment horizontal="right" wrapText="1"/>
    </xf>
    <xf numFmtId="0" fontId="16" fillId="2" borderId="15" xfId="0" applyFont="1" applyFill="1" applyBorder="1" applyAlignment="1">
      <alignment/>
    </xf>
    <xf numFmtId="0" fontId="0" fillId="2" borderId="8" xfId="0" applyFill="1" applyBorder="1" applyAlignment="1">
      <alignment wrapText="1"/>
    </xf>
    <xf numFmtId="0" fontId="0" fillId="2" borderId="7" xfId="0" applyFill="1" applyBorder="1" applyAlignment="1">
      <alignment wrapText="1"/>
    </xf>
    <xf numFmtId="0" fontId="44" fillId="2" borderId="0" xfId="0" applyFont="1" applyFill="1" applyAlignment="1">
      <alignment horizontal="right"/>
    </xf>
    <xf numFmtId="9" fontId="36" fillId="2" borderId="0" xfId="0" applyNumberFormat="1" applyFont="1" applyFill="1" applyBorder="1" applyAlignment="1">
      <alignment horizontal="right"/>
    </xf>
    <xf numFmtId="9" fontId="52" fillId="2" borderId="0" xfId="0" applyNumberFormat="1" applyFont="1" applyFill="1" applyBorder="1" applyAlignment="1">
      <alignment/>
    </xf>
    <xf numFmtId="0" fontId="44" fillId="0" borderId="0" xfId="0" applyFont="1" applyBorder="1" applyAlignment="1">
      <alignment horizontal="left"/>
    </xf>
    <xf numFmtId="3" fontId="10" fillId="2" borderId="0" xfId="0" applyNumberFormat="1" applyFont="1" applyFill="1" applyBorder="1" applyAlignment="1">
      <alignment wrapText="1"/>
    </xf>
    <xf numFmtId="3" fontId="0" fillId="2" borderId="0" xfId="0" applyNumberFormat="1" applyFont="1" applyFill="1" applyBorder="1" applyAlignment="1">
      <alignment/>
    </xf>
    <xf numFmtId="0" fontId="2" fillId="2" borderId="0" xfId="0" applyFont="1" applyFill="1" applyBorder="1" applyAlignment="1">
      <alignment/>
    </xf>
    <xf numFmtId="3" fontId="0" fillId="2" borderId="7" xfId="0" applyNumberFormat="1" applyFont="1" applyFill="1" applyBorder="1" applyAlignment="1">
      <alignment/>
    </xf>
    <xf numFmtId="3" fontId="0" fillId="2" borderId="9" xfId="0" applyNumberFormat="1" applyFont="1" applyFill="1" applyBorder="1" applyAlignment="1">
      <alignment/>
    </xf>
    <xf numFmtId="9" fontId="0" fillId="2" borderId="0" xfId="0" applyNumberFormat="1" applyFill="1" applyAlignment="1">
      <alignment/>
    </xf>
    <xf numFmtId="9" fontId="2" fillId="2" borderId="8" xfId="0" applyNumberFormat="1" applyFont="1" applyFill="1" applyBorder="1" applyAlignment="1">
      <alignment/>
    </xf>
    <xf numFmtId="9" fontId="2" fillId="2" borderId="4" xfId="0" applyNumberFormat="1" applyFont="1" applyFill="1" applyBorder="1" applyAlignment="1">
      <alignment/>
    </xf>
    <xf numFmtId="3" fontId="16" fillId="2" borderId="11" xfId="0" applyNumberFormat="1" applyFont="1" applyFill="1" applyBorder="1" applyAlignment="1">
      <alignment/>
    </xf>
    <xf numFmtId="1" fontId="1" fillId="3" borderId="0" xfId="0" applyNumberFormat="1" applyFont="1" applyFill="1" applyBorder="1" applyAlignment="1">
      <alignment horizontal="right" wrapText="1"/>
    </xf>
    <xf numFmtId="0" fontId="16" fillId="2" borderId="1" xfId="0" applyFont="1" applyFill="1" applyBorder="1" applyAlignment="1">
      <alignment horizontal="left"/>
    </xf>
    <xf numFmtId="9" fontId="34" fillId="2" borderId="15" xfId="0" applyNumberFormat="1" applyFont="1" applyFill="1" applyBorder="1" applyAlignment="1">
      <alignment/>
    </xf>
    <xf numFmtId="14" fontId="26" fillId="2" borderId="8" xfId="0" applyNumberFormat="1" applyFont="1" applyFill="1" applyBorder="1" applyAlignment="1">
      <alignment horizontal="right"/>
    </xf>
    <xf numFmtId="14" fontId="26" fillId="2" borderId="4" xfId="0" applyNumberFormat="1" applyFont="1" applyFill="1" applyBorder="1" applyAlignment="1">
      <alignment horizontal="right"/>
    </xf>
    <xf numFmtId="14" fontId="36" fillId="2" borderId="15" xfId="0" applyNumberFormat="1" applyFont="1" applyFill="1" applyBorder="1" applyAlignment="1">
      <alignment horizontal="right"/>
    </xf>
    <xf numFmtId="3" fontId="0" fillId="2" borderId="9" xfId="0" applyNumberFormat="1" applyFont="1" applyFill="1" applyBorder="1" applyAlignment="1">
      <alignment wrapText="1"/>
    </xf>
    <xf numFmtId="3" fontId="52" fillId="2" borderId="4" xfId="0" applyNumberFormat="1" applyFont="1" applyFill="1" applyBorder="1" applyAlignment="1">
      <alignment horizontal="right" wrapText="1"/>
    </xf>
    <xf numFmtId="0" fontId="0" fillId="2" borderId="25" xfId="0" applyFont="1" applyFill="1" applyBorder="1" applyAlignment="1">
      <alignment horizontal="left" indent="1"/>
    </xf>
    <xf numFmtId="0" fontId="0" fillId="2" borderId="3" xfId="0" applyFont="1" applyFill="1" applyBorder="1" applyAlignment="1">
      <alignment horizontal="left" indent="1"/>
    </xf>
    <xf numFmtId="0" fontId="0" fillId="2" borderId="25" xfId="0" applyFont="1" applyFill="1" applyBorder="1" applyAlignment="1">
      <alignment horizontal="left" indent="2"/>
    </xf>
    <xf numFmtId="14" fontId="0" fillId="2" borderId="25" xfId="0" applyNumberFormat="1" applyFont="1" applyFill="1" applyBorder="1" applyAlignment="1">
      <alignment horizontal="left" indent="3"/>
    </xf>
    <xf numFmtId="0" fontId="0" fillId="2" borderId="25" xfId="0" applyFont="1" applyFill="1" applyBorder="1" applyAlignment="1">
      <alignment horizontal="left" indent="3"/>
    </xf>
    <xf numFmtId="0" fontId="0" fillId="2" borderId="3" xfId="0" applyFont="1" applyFill="1" applyBorder="1" applyAlignment="1">
      <alignment horizontal="left" indent="3"/>
    </xf>
    <xf numFmtId="0" fontId="0" fillId="0" borderId="0" xfId="0" applyAlignment="1">
      <alignment horizontal="left" indent="1"/>
    </xf>
    <xf numFmtId="49" fontId="0" fillId="0" borderId="0" xfId="0" applyNumberFormat="1" applyAlignment="1">
      <alignment horizontal="left" indent="1"/>
    </xf>
    <xf numFmtId="9" fontId="0" fillId="0" borderId="0" xfId="0" applyNumberFormat="1" applyAlignment="1">
      <alignment horizontal="left"/>
    </xf>
    <xf numFmtId="0" fontId="1" fillId="3" borderId="10" xfId="0" applyFont="1" applyFill="1" applyBorder="1" applyAlignment="1">
      <alignment wrapText="1"/>
    </xf>
    <xf numFmtId="9" fontId="1" fillId="3" borderId="10" xfId="0" applyNumberFormat="1" applyFont="1" applyFill="1" applyBorder="1" applyAlignment="1">
      <alignment horizontal="right" wrapText="1"/>
    </xf>
    <xf numFmtId="0" fontId="10" fillId="3" borderId="10" xfId="0" applyFont="1" applyFill="1" applyBorder="1" applyAlignment="1">
      <alignment/>
    </xf>
    <xf numFmtId="0" fontId="10" fillId="3" borderId="10" xfId="0" applyFont="1" applyFill="1" applyBorder="1" applyAlignment="1">
      <alignment wrapText="1"/>
    </xf>
    <xf numFmtId="14" fontId="9" fillId="2" borderId="0" xfId="0" applyNumberFormat="1" applyFont="1" applyFill="1" applyAlignment="1">
      <alignment/>
    </xf>
    <xf numFmtId="0" fontId="53" fillId="2" borderId="0" xfId="0" applyFont="1" applyFill="1" applyAlignment="1">
      <alignment horizontal="center" wrapText="1"/>
    </xf>
    <xf numFmtId="0" fontId="53" fillId="2" borderId="0" xfId="0" applyFont="1" applyFill="1" applyAlignment="1">
      <alignment/>
    </xf>
    <xf numFmtId="0" fontId="9" fillId="2" borderId="0" xfId="0" applyFont="1" applyFill="1" applyAlignment="1">
      <alignment vertical="top"/>
    </xf>
    <xf numFmtId="14" fontId="9" fillId="2" borderId="0" xfId="0" applyNumberFormat="1" applyFont="1" applyFill="1" applyAlignment="1">
      <alignment vertical="top"/>
    </xf>
    <xf numFmtId="0" fontId="53" fillId="2" borderId="0" xfId="0" applyFont="1" applyFill="1" applyAlignment="1">
      <alignment horizontal="center" vertical="top" wrapText="1"/>
    </xf>
    <xf numFmtId="171" fontId="9" fillId="2" borderId="0" xfId="15" applyFont="1" applyFill="1" applyAlignment="1">
      <alignment horizontal="left"/>
    </xf>
    <xf numFmtId="171" fontId="9" fillId="2" borderId="0" xfId="15" applyFont="1" applyFill="1" applyAlignment="1">
      <alignment/>
    </xf>
    <xf numFmtId="14" fontId="9" fillId="2" borderId="0" xfId="15" applyNumberFormat="1" applyFont="1" applyFill="1" applyAlignment="1">
      <alignment horizontal="right"/>
    </xf>
    <xf numFmtId="171" fontId="53" fillId="2" borderId="0" xfId="15" applyFont="1" applyFill="1" applyAlignment="1">
      <alignment horizontal="center" wrapText="1"/>
    </xf>
    <xf numFmtId="0" fontId="9" fillId="2" borderId="0" xfId="0" applyFont="1" applyFill="1" applyAlignment="1">
      <alignment horizontal="center" wrapText="1"/>
    </xf>
    <xf numFmtId="0" fontId="0" fillId="3" borderId="10" xfId="0" applyFill="1" applyBorder="1" applyAlignment="1">
      <alignment/>
    </xf>
    <xf numFmtId="0" fontId="54" fillId="0" borderId="0" xfId="0" applyFont="1" applyFill="1" applyAlignment="1">
      <alignment/>
    </xf>
    <xf numFmtId="0" fontId="25" fillId="0" borderId="0" xfId="0" applyFont="1" applyFill="1" applyAlignment="1">
      <alignment/>
    </xf>
    <xf numFmtId="14" fontId="25" fillId="0" borderId="0" xfId="0" applyNumberFormat="1" applyFont="1" applyFill="1" applyAlignment="1">
      <alignment horizontal="right"/>
    </xf>
    <xf numFmtId="1"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vertical="top"/>
    </xf>
    <xf numFmtId="14" fontId="25" fillId="0" borderId="0" xfId="0" applyNumberFormat="1" applyFont="1" applyFill="1" applyAlignment="1">
      <alignment horizontal="right" vertical="top"/>
    </xf>
    <xf numFmtId="1" fontId="25" fillId="0" borderId="0" xfId="0" applyNumberFormat="1" applyFont="1" applyFill="1" applyAlignment="1">
      <alignment horizontal="right" vertical="top"/>
    </xf>
    <xf numFmtId="14" fontId="25" fillId="0" borderId="0" xfId="0" applyNumberFormat="1" applyFont="1" applyFill="1" applyAlignment="1">
      <alignment horizontal="right" vertical="center" wrapText="1"/>
    </xf>
    <xf numFmtId="1" fontId="25" fillId="0" borderId="0" xfId="0" applyNumberFormat="1" applyFont="1" applyFill="1" applyAlignment="1">
      <alignment horizontal="right" vertical="top" wrapText="1"/>
    </xf>
    <xf numFmtId="14" fontId="25" fillId="0" borderId="0" xfId="0" applyNumberFormat="1" applyFont="1" applyFill="1" applyAlignment="1">
      <alignment horizontal="right" vertical="top" wrapText="1"/>
    </xf>
    <xf numFmtId="1" fontId="25" fillId="0" borderId="0" xfId="0" applyNumberFormat="1" applyFont="1" applyAlignment="1">
      <alignment horizontal="right"/>
    </xf>
    <xf numFmtId="0" fontId="25" fillId="0" borderId="0" xfId="0" applyFont="1" applyFill="1" applyAlignment="1">
      <alignment horizontal="right" vertical="top" wrapText="1"/>
    </xf>
    <xf numFmtId="0" fontId="10" fillId="3" borderId="10" xfId="0" applyFont="1" applyFill="1" applyBorder="1" applyAlignment="1">
      <alignment horizontal="left" wrapText="1"/>
    </xf>
    <xf numFmtId="0" fontId="19" fillId="3" borderId="10" xfId="0" applyFont="1" applyFill="1" applyBorder="1" applyAlignment="1">
      <alignment horizontal="right" wrapText="1"/>
    </xf>
    <xf numFmtId="0" fontId="10" fillId="3" borderId="10" xfId="0" applyFont="1" applyFill="1" applyBorder="1" applyAlignment="1">
      <alignment horizontal="right" wrapText="1"/>
    </xf>
    <xf numFmtId="1" fontId="10" fillId="3" borderId="10" xfId="0" applyNumberFormat="1" applyFont="1" applyFill="1" applyBorder="1" applyAlignment="1">
      <alignment horizontal="right" wrapText="1"/>
    </xf>
    <xf numFmtId="0" fontId="9" fillId="2" borderId="0" xfId="0" applyFont="1" applyFill="1" applyBorder="1" applyAlignment="1">
      <alignment horizontal="right" wrapText="1"/>
    </xf>
    <xf numFmtId="9" fontId="3" fillId="2" borderId="0" xfId="0" applyNumberFormat="1" applyFont="1" applyFill="1" applyBorder="1" applyAlignment="1">
      <alignment horizontal="right"/>
    </xf>
    <xf numFmtId="0" fontId="1" fillId="2" borderId="0" xfId="0" applyFont="1" applyFill="1" applyBorder="1" applyAlignment="1">
      <alignment horizontal="right" wrapText="1"/>
    </xf>
    <xf numFmtId="0" fontId="0" fillId="2" borderId="7" xfId="0" applyFont="1" applyFill="1" applyBorder="1" applyAlignment="1">
      <alignment/>
    </xf>
    <xf numFmtId="0" fontId="0" fillId="2" borderId="9" xfId="0" applyFont="1" applyFill="1" applyBorder="1" applyAlignment="1">
      <alignment/>
    </xf>
    <xf numFmtId="0" fontId="0" fillId="2" borderId="0" xfId="0" applyFont="1" applyFill="1" applyBorder="1" applyAlignment="1">
      <alignment horizontal="left" indent="1"/>
    </xf>
    <xf numFmtId="0" fontId="56" fillId="0" borderId="0" xfId="0" applyFont="1" applyAlignment="1">
      <alignment horizontal="left" indent="2"/>
    </xf>
    <xf numFmtId="0" fontId="26" fillId="2" borderId="0" xfId="0" applyFont="1" applyFill="1" applyBorder="1" applyAlignment="1">
      <alignment horizontal="right"/>
    </xf>
    <xf numFmtId="0" fontId="3" fillId="2" borderId="0" xfId="0" applyFont="1" applyFill="1" applyBorder="1" applyAlignment="1">
      <alignment horizontal="right"/>
    </xf>
    <xf numFmtId="14" fontId="2" fillId="2" borderId="8" xfId="0" applyNumberFormat="1" applyFont="1" applyFill="1" applyBorder="1" applyAlignment="1">
      <alignment horizontal="right"/>
    </xf>
    <xf numFmtId="14" fontId="2" fillId="2" borderId="4" xfId="0" applyNumberFormat="1" applyFont="1" applyFill="1" applyBorder="1" applyAlignment="1">
      <alignment horizontal="right"/>
    </xf>
    <xf numFmtId="0" fontId="2" fillId="2" borderId="0" xfId="0" applyFont="1" applyFill="1" applyBorder="1" applyAlignment="1">
      <alignment horizontal="center"/>
    </xf>
    <xf numFmtId="0" fontId="1" fillId="2" borderId="25" xfId="0" applyFont="1" applyFill="1" applyBorder="1" applyAlignment="1">
      <alignment/>
    </xf>
    <xf numFmtId="0" fontId="2" fillId="2" borderId="8" xfId="0" applyFont="1" applyFill="1" applyBorder="1" applyAlignment="1">
      <alignment horizontal="center"/>
    </xf>
    <xf numFmtId="0" fontId="2" fillId="2" borderId="4" xfId="0" applyFont="1" applyFill="1" applyBorder="1" applyAlignment="1">
      <alignment horizontal="center"/>
    </xf>
    <xf numFmtId="0" fontId="2" fillId="2" borderId="10" xfId="0" applyFont="1" applyFill="1" applyBorder="1" applyAlignment="1">
      <alignment horizontal="center"/>
    </xf>
    <xf numFmtId="0" fontId="2" fillId="2" borderId="7" xfId="0" applyFont="1" applyFill="1" applyBorder="1" applyAlignment="1">
      <alignment/>
    </xf>
    <xf numFmtId="0" fontId="2" fillId="2" borderId="9" xfId="0" applyFont="1" applyFill="1" applyBorder="1" applyAlignment="1">
      <alignment/>
    </xf>
    <xf numFmtId="3" fontId="9" fillId="0" borderId="0" xfId="0" applyNumberFormat="1" applyFont="1" applyBorder="1" applyAlignment="1">
      <alignment horizontal="center"/>
    </xf>
    <xf numFmtId="0" fontId="3" fillId="2" borderId="8" xfId="0" applyFont="1" applyFill="1" applyBorder="1" applyAlignment="1">
      <alignment horizontal="right"/>
    </xf>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xf>
    <xf numFmtId="0" fontId="3" fillId="2" borderId="8" xfId="0" applyFont="1" applyFill="1" applyBorder="1" applyAlignment="1">
      <alignment/>
    </xf>
    <xf numFmtId="0" fontId="3" fillId="2" borderId="0" xfId="0" applyFont="1" applyFill="1" applyBorder="1" applyAlignment="1">
      <alignment/>
    </xf>
    <xf numFmtId="3" fontId="9" fillId="0" borderId="0" xfId="0" applyNumberFormat="1" applyFont="1" applyAlignment="1">
      <alignment horizontal="center"/>
    </xf>
    <xf numFmtId="10" fontId="0" fillId="2" borderId="7" xfId="0" applyNumberFormat="1" applyFont="1" applyFill="1" applyBorder="1" applyAlignment="1">
      <alignment horizontal="right"/>
    </xf>
    <xf numFmtId="3" fontId="0" fillId="2" borderId="7" xfId="0" applyNumberFormat="1" applyFont="1" applyFill="1" applyBorder="1" applyAlignment="1">
      <alignment horizontal="left" indent="1"/>
    </xf>
    <xf numFmtId="9" fontId="34" fillId="2" borderId="8" xfId="0" applyNumberFormat="1" applyFont="1" applyFill="1" applyBorder="1" applyAlignment="1">
      <alignment horizontal="right"/>
    </xf>
    <xf numFmtId="9" fontId="34" fillId="2" borderId="8" xfId="0" applyNumberFormat="1" applyFont="1" applyFill="1" applyBorder="1" applyAlignment="1">
      <alignment horizontal="right" wrapText="1"/>
    </xf>
    <xf numFmtId="3" fontId="0" fillId="2" borderId="9" xfId="0" applyNumberFormat="1" applyFont="1" applyFill="1" applyBorder="1" applyAlignment="1">
      <alignment horizontal="left" indent="1"/>
    </xf>
    <xf numFmtId="3" fontId="16" fillId="2" borderId="7" xfId="0" applyNumberFormat="1" applyFont="1" applyFill="1" applyBorder="1" applyAlignment="1">
      <alignment horizontal="left" indent="1"/>
    </xf>
    <xf numFmtId="0" fontId="0" fillId="2" borderId="0" xfId="0" applyFont="1" applyFill="1" applyAlignment="1">
      <alignment/>
    </xf>
    <xf numFmtId="0" fontId="0" fillId="2" borderId="0" xfId="0" applyFont="1" applyFill="1" applyAlignment="1">
      <alignment horizontal="center" wrapText="1"/>
    </xf>
    <xf numFmtId="0" fontId="47" fillId="2" borderId="9" xfId="80" applyFont="1" applyFill="1" applyBorder="1" applyAlignment="1">
      <alignment vertical="top" wrapText="1"/>
    </xf>
    <xf numFmtId="0" fontId="47" fillId="2" borderId="3" xfId="80" applyFont="1" applyFill="1" applyBorder="1" applyAlignment="1">
      <alignment horizontal="left" vertical="top" wrapText="1"/>
    </xf>
    <xf numFmtId="0" fontId="9" fillId="2" borderId="14" xfId="0" applyFont="1" applyFill="1" applyBorder="1" applyAlignment="1">
      <alignment horizontal="left" vertical="top" wrapText="1"/>
    </xf>
    <xf numFmtId="179" fontId="10" fillId="2" borderId="3" xfId="0" applyNumberFormat="1" applyFont="1" applyFill="1" applyBorder="1" applyAlignment="1">
      <alignment horizontal="right" vertical="top" wrapText="1"/>
    </xf>
    <xf numFmtId="0" fontId="9" fillId="2" borderId="10" xfId="0" applyFont="1" applyFill="1" applyBorder="1" applyAlignment="1">
      <alignment vertical="top"/>
    </xf>
    <xf numFmtId="174" fontId="9" fillId="2" borderId="0" xfId="0" applyNumberFormat="1" applyFont="1" applyFill="1" applyBorder="1" applyAlignment="1">
      <alignment/>
    </xf>
    <xf numFmtId="174" fontId="9" fillId="2" borderId="0" xfId="0" applyNumberFormat="1" applyFont="1" applyFill="1" applyBorder="1" applyAlignment="1">
      <alignment horizontal="right"/>
    </xf>
    <xf numFmtId="0" fontId="50" fillId="2" borderId="0" xfId="0" applyFont="1" applyFill="1" applyBorder="1" applyAlignment="1">
      <alignment horizontal="left"/>
    </xf>
    <xf numFmtId="0" fontId="9" fillId="2" borderId="9" xfId="80" applyFont="1" applyFill="1" applyBorder="1" applyAlignment="1">
      <alignment horizontal="left" vertical="top" wrapText="1"/>
    </xf>
    <xf numFmtId="0" fontId="9" fillId="2" borderId="9" xfId="80" applyFont="1" applyFill="1" applyBorder="1" applyAlignment="1">
      <alignment horizontal="left" vertical="top"/>
    </xf>
    <xf numFmtId="0" fontId="9" fillId="2" borderId="10" xfId="80" applyFont="1" applyFill="1" applyBorder="1" applyAlignment="1">
      <alignment horizontal="center" vertical="top"/>
    </xf>
    <xf numFmtId="3" fontId="1" fillId="2" borderId="0" xfId="0" applyNumberFormat="1" applyFont="1" applyFill="1" applyBorder="1" applyAlignment="1">
      <alignment horizontal="right" wrapText="1"/>
    </xf>
    <xf numFmtId="181" fontId="9" fillId="2" borderId="10" xfId="80" applyNumberFormat="1" applyFont="1" applyFill="1" applyBorder="1" applyAlignment="1">
      <alignment horizontal="right" vertical="top"/>
    </xf>
    <xf numFmtId="0" fontId="9" fillId="2" borderId="9" xfId="0" applyFont="1" applyFill="1" applyBorder="1" applyAlignment="1">
      <alignment horizontal="right" vertical="top"/>
    </xf>
    <xf numFmtId="0" fontId="9" fillId="2" borderId="4" xfId="0" applyFont="1" applyFill="1" applyBorder="1" applyAlignment="1">
      <alignment horizontal="left" vertical="top"/>
    </xf>
    <xf numFmtId="0" fontId="9" fillId="2" borderId="10" xfId="0" applyFont="1" applyFill="1" applyBorder="1" applyAlignment="1">
      <alignment horizontal="center" vertical="top"/>
    </xf>
    <xf numFmtId="0" fontId="9" fillId="2" borderId="2" xfId="80" applyFont="1" applyFill="1" applyBorder="1" applyAlignment="1">
      <alignment horizontal="left" vertical="top" wrapText="1"/>
    </xf>
    <xf numFmtId="0" fontId="9" fillId="2" borderId="30" xfId="80" applyFont="1" applyFill="1" applyBorder="1" applyAlignment="1">
      <alignment horizontal="left" vertical="top"/>
    </xf>
    <xf numFmtId="0" fontId="9" fillId="2" borderId="5" xfId="80" applyFont="1" applyFill="1" applyBorder="1" applyAlignment="1">
      <alignment horizontal="center" vertical="top"/>
    </xf>
    <xf numFmtId="181" fontId="9" fillId="2" borderId="6" xfId="80" applyNumberFormat="1" applyFont="1" applyFill="1" applyBorder="1" applyAlignment="1">
      <alignment horizontal="right" vertical="top"/>
    </xf>
    <xf numFmtId="0" fontId="9" fillId="2" borderId="30" xfId="0" applyFont="1" applyFill="1" applyBorder="1" applyAlignment="1">
      <alignment horizontal="right" vertical="top"/>
    </xf>
    <xf numFmtId="0" fontId="9" fillId="2" borderId="6" xfId="0" applyFont="1" applyFill="1" applyBorder="1" applyAlignment="1">
      <alignment horizontal="left" vertical="top"/>
    </xf>
    <xf numFmtId="0" fontId="9" fillId="2" borderId="5" xfId="0" applyFont="1" applyFill="1" applyBorder="1" applyAlignment="1">
      <alignment horizontal="center" vertical="top"/>
    </xf>
    <xf numFmtId="0" fontId="47" fillId="2" borderId="2" xfId="80" applyFont="1" applyFill="1" applyBorder="1" applyAlignment="1">
      <alignment horizontal="left" vertical="top" wrapText="1"/>
    </xf>
    <xf numFmtId="0" fontId="47" fillId="0" borderId="2" xfId="80" applyFont="1" applyBorder="1" applyAlignment="1">
      <alignment vertical="top" wrapText="1"/>
    </xf>
    <xf numFmtId="0" fontId="48" fillId="0" borderId="2" xfId="80" applyFont="1" applyBorder="1" applyAlignment="1">
      <alignment vertical="top"/>
    </xf>
    <xf numFmtId="0" fontId="9" fillId="2" borderId="30" xfId="0" applyFont="1" applyFill="1" applyBorder="1" applyAlignment="1">
      <alignment vertical="top"/>
    </xf>
    <xf numFmtId="181" fontId="9" fillId="2" borderId="6" xfId="0" applyNumberFormat="1" applyFont="1" applyFill="1" applyBorder="1" applyAlignment="1">
      <alignment horizontal="right" vertical="top"/>
    </xf>
    <xf numFmtId="0" fontId="9" fillId="2" borderId="30" xfId="0" applyFont="1" applyFill="1" applyBorder="1" applyAlignment="1">
      <alignment horizontal="center" vertical="top"/>
    </xf>
    <xf numFmtId="0" fontId="9" fillId="2" borderId="6" xfId="0" applyFont="1" applyFill="1" applyBorder="1" applyAlignment="1">
      <alignment horizontal="center" vertical="top"/>
    </xf>
    <xf numFmtId="174" fontId="9" fillId="0" borderId="6" xfId="0" applyNumberFormat="1" applyFont="1" applyBorder="1" applyAlignment="1">
      <alignment horizontal="right" vertical="top" wrapText="1"/>
    </xf>
    <xf numFmtId="0" fontId="9" fillId="2" borderId="11" xfId="80" applyFont="1" applyFill="1" applyBorder="1" applyAlignment="1">
      <alignment horizontal="left" vertical="top"/>
    </xf>
    <xf numFmtId="0" fontId="9" fillId="2" borderId="14" xfId="80" applyFont="1" applyFill="1" applyBorder="1" applyAlignment="1">
      <alignment horizontal="center" vertical="top"/>
    </xf>
    <xf numFmtId="181" fontId="9" fillId="2" borderId="15" xfId="80" applyNumberFormat="1" applyFont="1" applyFill="1" applyBorder="1" applyAlignment="1">
      <alignment horizontal="right" vertical="top"/>
    </xf>
    <xf numFmtId="0" fontId="9" fillId="2" borderId="30" xfId="80" applyFont="1" applyFill="1" applyBorder="1" applyAlignment="1">
      <alignment horizontal="left" vertical="top" wrapText="1"/>
    </xf>
    <xf numFmtId="181" fontId="9" fillId="2" borderId="5" xfId="80" applyNumberFormat="1" applyFont="1" applyFill="1" applyBorder="1" applyAlignment="1">
      <alignment horizontal="right" vertical="top"/>
    </xf>
    <xf numFmtId="0" fontId="47" fillId="2" borderId="30" xfId="80" applyFont="1" applyFill="1" applyBorder="1" applyAlignment="1">
      <alignment horizontal="right" vertical="top" wrapText="1"/>
    </xf>
    <xf numFmtId="0" fontId="9" fillId="0" borderId="2" xfId="0" applyFont="1" applyBorder="1" applyAlignment="1">
      <alignment vertical="top"/>
    </xf>
    <xf numFmtId="0" fontId="9" fillId="2" borderId="6" xfId="0" applyFont="1" applyFill="1" applyBorder="1" applyAlignment="1">
      <alignment horizontal="right" vertical="top"/>
    </xf>
    <xf numFmtId="0" fontId="9" fillId="2" borderId="1" xfId="0" applyFont="1" applyFill="1" applyBorder="1" applyAlignment="1">
      <alignment horizontal="left" vertical="top" wrapText="1"/>
    </xf>
    <xf numFmtId="0" fontId="53" fillId="2" borderId="2" xfId="80" applyFont="1" applyFill="1" applyBorder="1" applyAlignment="1">
      <alignment horizontal="left" vertical="top" wrapText="1"/>
    </xf>
    <xf numFmtId="0" fontId="9" fillId="2" borderId="30" xfId="0" applyFont="1" applyFill="1" applyBorder="1" applyAlignment="1">
      <alignment vertical="top" wrapText="1"/>
    </xf>
    <xf numFmtId="0" fontId="9" fillId="2" borderId="11" xfId="0" applyFont="1" applyFill="1" applyBorder="1" applyAlignment="1">
      <alignment horizontal="left" vertical="top" wrapText="1"/>
    </xf>
    <xf numFmtId="0" fontId="12" fillId="3" borderId="11" xfId="0" applyFont="1" applyFill="1" applyBorder="1" applyAlignment="1">
      <alignment/>
    </xf>
    <xf numFmtId="178" fontId="12" fillId="3" borderId="14" xfId="0" applyNumberFormat="1" applyFont="1" applyFill="1" applyBorder="1" applyAlignment="1">
      <alignment horizontal="left"/>
    </xf>
    <xf numFmtId="0" fontId="12" fillId="3" borderId="14" xfId="0" applyFont="1" applyFill="1" applyBorder="1" applyAlignment="1">
      <alignment horizontal="right"/>
    </xf>
    <xf numFmtId="0" fontId="30" fillId="3" borderId="15" xfId="0" applyFont="1" applyFill="1" applyBorder="1" applyAlignment="1">
      <alignment horizontal="center"/>
    </xf>
    <xf numFmtId="0" fontId="13" fillId="2" borderId="7" xfId="0" applyFont="1" applyFill="1" applyBorder="1" applyAlignment="1">
      <alignment/>
    </xf>
    <xf numFmtId="0" fontId="14" fillId="2" borderId="8" xfId="0" applyFont="1" applyFill="1" applyBorder="1" applyAlignment="1">
      <alignment horizontal="right"/>
    </xf>
    <xf numFmtId="0" fontId="12" fillId="2" borderId="7" xfId="0" applyFont="1" applyFill="1" applyBorder="1" applyAlignment="1">
      <alignment horizontal="right"/>
    </xf>
    <xf numFmtId="0" fontId="12" fillId="2" borderId="7" xfId="0" applyFont="1" applyFill="1" applyBorder="1" applyAlignment="1">
      <alignment/>
    </xf>
    <xf numFmtId="0" fontId="12" fillId="3" borderId="7" xfId="0" applyFont="1" applyFill="1" applyBorder="1" applyAlignment="1">
      <alignment/>
    </xf>
    <xf numFmtId="0" fontId="30" fillId="3" borderId="8" xfId="0" applyFont="1" applyFill="1" applyBorder="1" applyAlignment="1">
      <alignment horizontal="center"/>
    </xf>
    <xf numFmtId="0" fontId="14" fillId="3" borderId="8" xfId="0" applyFont="1" applyFill="1" applyBorder="1" applyAlignment="1">
      <alignment horizontal="right"/>
    </xf>
    <xf numFmtId="0" fontId="13" fillId="2" borderId="9" xfId="0" applyFont="1" applyFill="1" applyBorder="1" applyAlignment="1">
      <alignment/>
    </xf>
    <xf numFmtId="0" fontId="13" fillId="2" borderId="10" xfId="0" applyFont="1" applyFill="1" applyBorder="1" applyAlignment="1">
      <alignment/>
    </xf>
    <xf numFmtId="0" fontId="13" fillId="2" borderId="10" xfId="0" applyFont="1" applyFill="1" applyBorder="1" applyAlignment="1">
      <alignment horizontal="right"/>
    </xf>
    <xf numFmtId="0" fontId="14" fillId="2" borderId="4" xfId="0" applyFont="1" applyFill="1" applyBorder="1" applyAlignment="1">
      <alignment horizontal="right"/>
    </xf>
    <xf numFmtId="0" fontId="0" fillId="2" borderId="8" xfId="0" applyFont="1" applyFill="1" applyBorder="1" applyAlignment="1">
      <alignment/>
    </xf>
    <xf numFmtId="3" fontId="2" fillId="2" borderId="8" xfId="0" applyNumberFormat="1" applyFont="1" applyFill="1" applyBorder="1" applyAlignment="1">
      <alignment horizontal="right"/>
    </xf>
    <xf numFmtId="0" fontId="44" fillId="2" borderId="0" xfId="0" applyFont="1" applyFill="1" applyAlignment="1">
      <alignment vertical="center"/>
    </xf>
    <xf numFmtId="1" fontId="1" fillId="2" borderId="7" xfId="0" applyNumberFormat="1" applyFont="1" applyFill="1" applyBorder="1" applyAlignment="1">
      <alignment horizontal="right" wrapText="1"/>
    </xf>
    <xf numFmtId="0" fontId="0" fillId="2" borderId="7" xfId="0" applyFont="1" applyFill="1" applyBorder="1" applyAlignment="1">
      <alignment horizontal="right" wrapText="1"/>
    </xf>
    <xf numFmtId="1" fontId="0" fillId="2" borderId="7" xfId="0" applyNumberFormat="1" applyFont="1" applyFill="1" applyBorder="1" applyAlignment="1">
      <alignment horizontal="right" wrapText="1"/>
    </xf>
    <xf numFmtId="0" fontId="0" fillId="2" borderId="9" xfId="0" applyFont="1" applyFill="1" applyBorder="1" applyAlignment="1">
      <alignment horizontal="right" wrapText="1"/>
    </xf>
    <xf numFmtId="0" fontId="1" fillId="2" borderId="10" xfId="0" applyFont="1" applyFill="1" applyBorder="1" applyAlignment="1">
      <alignment horizontal="right" wrapText="1"/>
    </xf>
    <xf numFmtId="9" fontId="2" fillId="2" borderId="4" xfId="0" applyNumberFormat="1" applyFont="1" applyFill="1" applyBorder="1" applyAlignment="1">
      <alignment horizontal="right"/>
    </xf>
    <xf numFmtId="9" fontId="1" fillId="2" borderId="8" xfId="0" applyNumberFormat="1" applyFont="1" applyFill="1" applyBorder="1" applyAlignment="1">
      <alignment horizontal="right"/>
    </xf>
    <xf numFmtId="3" fontId="1" fillId="2" borderId="0" xfId="0" applyNumberFormat="1" applyFont="1" applyFill="1" applyBorder="1" applyAlignment="1">
      <alignment/>
    </xf>
    <xf numFmtId="0" fontId="28" fillId="2" borderId="15" xfId="0" applyFont="1" applyFill="1" applyBorder="1" applyAlignment="1">
      <alignment horizontal="right"/>
    </xf>
    <xf numFmtId="0" fontId="33" fillId="2" borderId="8" xfId="0" applyFont="1" applyFill="1" applyBorder="1" applyAlignment="1">
      <alignment horizontal="right"/>
    </xf>
    <xf numFmtId="3" fontId="29" fillId="2" borderId="8" xfId="0" applyNumberFormat="1" applyFont="1" applyFill="1" applyBorder="1" applyAlignment="1">
      <alignment horizontal="right"/>
    </xf>
    <xf numFmtId="3" fontId="33" fillId="2" borderId="8" xfId="0" applyNumberFormat="1" applyFont="1" applyFill="1" applyBorder="1" applyAlignment="1">
      <alignment horizontal="right"/>
    </xf>
    <xf numFmtId="0" fontId="28" fillId="2" borderId="8" xfId="0" applyFont="1" applyFill="1" applyBorder="1" applyAlignment="1">
      <alignment horizontal="right"/>
    </xf>
    <xf numFmtId="0" fontId="33" fillId="2" borderId="4" xfId="0" applyFont="1" applyFill="1" applyBorder="1" applyAlignment="1">
      <alignment horizontal="right"/>
    </xf>
    <xf numFmtId="3" fontId="57" fillId="2" borderId="8" xfId="0" applyNumberFormat="1" applyFont="1" applyFill="1" applyBorder="1" applyAlignment="1">
      <alignment horizontal="right"/>
    </xf>
    <xf numFmtId="3" fontId="33" fillId="2" borderId="4" xfId="0" applyNumberFormat="1" applyFont="1" applyFill="1" applyBorder="1" applyAlignment="1">
      <alignment horizontal="right"/>
    </xf>
    <xf numFmtId="14" fontId="0" fillId="2" borderId="4" xfId="0" applyNumberFormat="1" applyFill="1" applyBorder="1" applyAlignment="1">
      <alignment/>
    </xf>
    <xf numFmtId="3" fontId="0" fillId="2" borderId="10" xfId="0" applyNumberFormat="1" applyFont="1" applyFill="1" applyBorder="1" applyAlignment="1">
      <alignment wrapText="1"/>
    </xf>
    <xf numFmtId="0" fontId="0" fillId="2" borderId="8" xfId="0" applyFont="1" applyFill="1" applyBorder="1" applyAlignment="1">
      <alignment horizontal="left"/>
    </xf>
    <xf numFmtId="0" fontId="0" fillId="0" borderId="10" xfId="0" applyFont="1" applyBorder="1" applyAlignment="1">
      <alignment/>
    </xf>
    <xf numFmtId="14" fontId="0" fillId="2" borderId="0" xfId="0" applyNumberFormat="1" applyFont="1" applyFill="1" applyBorder="1" applyAlignment="1">
      <alignment/>
    </xf>
    <xf numFmtId="3" fontId="16" fillId="2" borderId="9" xfId="0" applyNumberFormat="1" applyFont="1" applyFill="1" applyBorder="1" applyAlignment="1">
      <alignment horizontal="right" wrapText="1"/>
    </xf>
    <xf numFmtId="3" fontId="16" fillId="2" borderId="4" xfId="0" applyNumberFormat="1" applyFont="1" applyFill="1" applyBorder="1" applyAlignment="1">
      <alignment horizontal="right" wrapText="1"/>
    </xf>
    <xf numFmtId="0" fontId="16" fillId="2" borderId="9" xfId="0" applyFont="1" applyFill="1" applyBorder="1" applyAlignment="1">
      <alignment horizontal="left"/>
    </xf>
    <xf numFmtId="0" fontId="26" fillId="3" borderId="0" xfId="0" applyFont="1" applyFill="1" applyBorder="1" applyAlignment="1">
      <alignment horizontal="right" wrapText="1"/>
    </xf>
    <xf numFmtId="0" fontId="10" fillId="2" borderId="0" xfId="0" applyFont="1" applyFill="1" applyBorder="1" applyAlignment="1">
      <alignment wrapText="1"/>
    </xf>
    <xf numFmtId="9" fontId="27" fillId="2" borderId="0" xfId="0" applyNumberFormat="1" applyFont="1" applyFill="1" applyBorder="1" applyAlignment="1">
      <alignment horizontal="right" wrapText="1"/>
    </xf>
    <xf numFmtId="9" fontId="27" fillId="2" borderId="0" xfId="0" applyNumberFormat="1" applyFont="1" applyFill="1" applyBorder="1" applyAlignment="1">
      <alignment wrapText="1"/>
    </xf>
    <xf numFmtId="0" fontId="19" fillId="3" borderId="10" xfId="0" applyFont="1" applyFill="1" applyBorder="1" applyAlignment="1">
      <alignment horizontal="center" wrapText="1"/>
    </xf>
    <xf numFmtId="0" fontId="9" fillId="2" borderId="0" xfId="0" applyFont="1" applyFill="1" applyBorder="1" applyAlignment="1">
      <alignment horizontal="left" indent="2"/>
    </xf>
    <xf numFmtId="0" fontId="9" fillId="2" borderId="0" xfId="0" applyFont="1" applyFill="1" applyBorder="1" applyAlignment="1">
      <alignment horizontal="left" wrapText="1" indent="2"/>
    </xf>
    <xf numFmtId="0" fontId="9" fillId="3" borderId="0" xfId="0" applyFont="1" applyFill="1" applyBorder="1" applyAlignment="1">
      <alignment horizontal="left" indent="2"/>
    </xf>
    <xf numFmtId="3" fontId="0" fillId="2" borderId="10" xfId="0" applyNumberFormat="1" applyFont="1" applyFill="1" applyBorder="1" applyAlignment="1">
      <alignment horizontal="right"/>
    </xf>
    <xf numFmtId="3" fontId="0" fillId="0" borderId="10" xfId="0" applyNumberFormat="1" applyFont="1" applyFill="1" applyBorder="1" applyAlignment="1">
      <alignment horizontal="right"/>
    </xf>
    <xf numFmtId="0" fontId="26" fillId="2" borderId="0" xfId="0" applyFont="1" applyFill="1" applyBorder="1" applyAlignment="1">
      <alignment horizontal="center"/>
    </xf>
    <xf numFmtId="0" fontId="26" fillId="2" borderId="0" xfId="0" applyFont="1" applyFill="1" applyAlignment="1">
      <alignment/>
    </xf>
    <xf numFmtId="0" fontId="44" fillId="2" borderId="0" xfId="0" applyFont="1" applyFill="1" applyBorder="1" applyAlignment="1">
      <alignment/>
    </xf>
    <xf numFmtId="3" fontId="9" fillId="2" borderId="0" xfId="0" applyNumberFormat="1" applyFont="1" applyFill="1" applyBorder="1" applyAlignment="1">
      <alignment horizontal="center"/>
    </xf>
    <xf numFmtId="2" fontId="26" fillId="2" borderId="0" xfId="0" applyNumberFormat="1" applyFont="1" applyFill="1" applyAlignment="1">
      <alignment horizontal="center"/>
    </xf>
    <xf numFmtId="0" fontId="26" fillId="2" borderId="0" xfId="0" applyFont="1" applyFill="1" applyAlignment="1">
      <alignment horizontal="center"/>
    </xf>
    <xf numFmtId="0" fontId="11" fillId="0" borderId="0" xfId="0" applyFont="1" applyAlignment="1">
      <alignment horizontal="center" wrapText="1"/>
    </xf>
    <xf numFmtId="0" fontId="11" fillId="0" borderId="0" xfId="0" applyFont="1" applyAlignment="1">
      <alignment horizontal="center"/>
    </xf>
    <xf numFmtId="49" fontId="22" fillId="2" borderId="0" xfId="0" applyNumberFormat="1" applyFont="1" applyFill="1" applyAlignment="1">
      <alignment horizontal="right"/>
    </xf>
    <xf numFmtId="0" fontId="22" fillId="2" borderId="0" xfId="0" applyFont="1" applyFill="1" applyAlignment="1">
      <alignment horizontal="left"/>
    </xf>
    <xf numFmtId="14" fontId="3" fillId="2" borderId="8" xfId="0" applyNumberFormat="1" applyFont="1" applyFill="1" applyBorder="1" applyAlignment="1">
      <alignment horizontal="right"/>
    </xf>
    <xf numFmtId="9" fontId="3" fillId="2" borderId="8" xfId="0" applyNumberFormat="1" applyFont="1" applyFill="1" applyBorder="1" applyAlignment="1">
      <alignment/>
    </xf>
    <xf numFmtId="9" fontId="3" fillId="2" borderId="0" xfId="0" applyNumberFormat="1" applyFont="1" applyFill="1" applyBorder="1" applyAlignment="1">
      <alignment/>
    </xf>
    <xf numFmtId="15" fontId="3" fillId="3" borderId="10" xfId="0" applyNumberFormat="1" applyFont="1" applyFill="1" applyBorder="1" applyAlignment="1">
      <alignment/>
    </xf>
    <xf numFmtId="14" fontId="1" fillId="3" borderId="10" xfId="0" applyNumberFormat="1" applyFont="1" applyFill="1" applyBorder="1" applyAlignment="1">
      <alignment horizontal="right"/>
    </xf>
    <xf numFmtId="0" fontId="2" fillId="3" borderId="10" xfId="0" applyFont="1" applyFill="1" applyBorder="1" applyAlignment="1">
      <alignment horizontal="right"/>
    </xf>
    <xf numFmtId="0" fontId="3" fillId="3" borderId="10" xfId="0" applyFont="1" applyFill="1" applyBorder="1" applyAlignment="1">
      <alignment horizontal="right"/>
    </xf>
    <xf numFmtId="3" fontId="1" fillId="3" borderId="10" xfId="0" applyNumberFormat="1" applyFont="1" applyFill="1" applyBorder="1" applyAlignment="1">
      <alignment horizontal="right"/>
    </xf>
    <xf numFmtId="9" fontId="27" fillId="3" borderId="10" xfId="0" applyNumberFormat="1" applyFont="1" applyFill="1" applyBorder="1" applyAlignment="1" quotePrefix="1">
      <alignment horizontal="right" wrapText="1"/>
    </xf>
    <xf numFmtId="1" fontId="1" fillId="3" borderId="10" xfId="0" applyNumberFormat="1" applyFont="1" applyFill="1" applyBorder="1" applyAlignment="1">
      <alignment horizontal="right" wrapText="1"/>
    </xf>
    <xf numFmtId="14" fontId="1" fillId="3" borderId="10" xfId="0" applyNumberFormat="1" applyFont="1" applyFill="1" applyBorder="1" applyAlignment="1">
      <alignment horizontal="right" wrapText="1"/>
    </xf>
    <xf numFmtId="174" fontId="1" fillId="3" borderId="10" xfId="0" applyNumberFormat="1" applyFont="1" applyFill="1" applyBorder="1" applyAlignment="1">
      <alignment horizontal="right"/>
    </xf>
    <xf numFmtId="0" fontId="11"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11" fillId="0" borderId="0" xfId="0" applyFont="1" applyFill="1" applyAlignment="1">
      <alignment horizontal="right"/>
    </xf>
    <xf numFmtId="0" fontId="1"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left"/>
    </xf>
    <xf numFmtId="0" fontId="11"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0" fillId="3" borderId="12" xfId="0" applyFont="1" applyFill="1" applyBorder="1" applyAlignment="1">
      <alignment horizontal="center"/>
    </xf>
    <xf numFmtId="0" fontId="10" fillId="3" borderId="12" xfId="0" applyFont="1" applyFill="1" applyBorder="1" applyAlignment="1">
      <alignment horizontal="center" wrapText="1"/>
    </xf>
    <xf numFmtId="0" fontId="0" fillId="0" borderId="0" xfId="0" applyAlignment="1">
      <alignment wrapText="1"/>
    </xf>
    <xf numFmtId="0" fontId="0" fillId="2" borderId="0" xfId="0" applyFill="1" applyAlignment="1">
      <alignment vertical="center" wrapText="1"/>
    </xf>
    <xf numFmtId="0" fontId="0" fillId="2" borderId="0" xfId="0" applyFill="1" applyAlignment="1">
      <alignment wrapText="1"/>
    </xf>
    <xf numFmtId="0" fontId="0"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center" wrapText="1"/>
    </xf>
    <xf numFmtId="0" fontId="0" fillId="2" borderId="0" xfId="0" applyFill="1" applyBorder="1" applyAlignment="1">
      <alignment horizontal="left"/>
    </xf>
    <xf numFmtId="0" fontId="9" fillId="2" borderId="0" xfId="0" applyFont="1" applyFill="1" applyBorder="1" applyAlignment="1">
      <alignment wrapText="1"/>
    </xf>
    <xf numFmtId="9" fontId="3" fillId="3" borderId="10" xfId="0" applyNumberFormat="1" applyFont="1" applyFill="1" applyBorder="1" applyAlignment="1">
      <alignment horizontal="left" wrapText="1" indent="1"/>
    </xf>
    <xf numFmtId="0" fontId="1" fillId="0" borderId="0" xfId="0" applyFont="1" applyAlignment="1">
      <alignment wrapText="1"/>
    </xf>
    <xf numFmtId="0" fontId="44" fillId="2" borderId="0" xfId="0" applyFont="1" applyFill="1" applyBorder="1" applyAlignment="1">
      <alignment wrapText="1"/>
    </xf>
    <xf numFmtId="0" fontId="0" fillId="2" borderId="0" xfId="0" applyFont="1" applyFill="1" applyBorder="1" applyAlignment="1">
      <alignment wrapText="1"/>
    </xf>
    <xf numFmtId="0" fontId="0" fillId="0" borderId="0" xfId="0" applyFont="1" applyAlignment="1">
      <alignment wrapText="1"/>
    </xf>
  </cellXfs>
  <cellStyles count="68">
    <cellStyle name="Normal" xfId="0"/>
    <cellStyle name="Comma" xfId="15"/>
    <cellStyle name="Comma [0]" xfId="16"/>
    <cellStyle name="Comma [0]_4th QTR REPORT" xfId="17"/>
    <cellStyle name="Comma [0]_98JAN00DEC" xfId="18"/>
    <cellStyle name="Comma [0]_Agency" xfId="19"/>
    <cellStyle name="Comma [0]_AGENCY ID" xfId="20"/>
    <cellStyle name="Comma [0]_AGENCYID" xfId="21"/>
    <cellStyle name="Comma [0]_Audit Master List FY 99" xfId="22"/>
    <cellStyle name="Comma [0]_FEDINDEX" xfId="23"/>
    <cellStyle name="Comma [0]_fy98agency" xfId="24"/>
    <cellStyle name="Comma [0]_FY99 ANNUALREPORT.xls Chart 1" xfId="25"/>
    <cellStyle name="Comma [0]_FY99 ANNUALREPORT.xls Chart 1-1" xfId="26"/>
    <cellStyle name="Comma [0]_FY99 ANNUALREPORT.xls Chart 2" xfId="27"/>
    <cellStyle name="Comma [0]_PENDING" xfId="28"/>
    <cellStyle name="Comma [0]_Sheet1" xfId="29"/>
    <cellStyle name="Comma [0]_STATEINDEX" xfId="30"/>
    <cellStyle name="Comma [0]_Statistics FY 99" xfId="31"/>
    <cellStyle name="Comma_4th QTR REPORT" xfId="32"/>
    <cellStyle name="Comma_98JAN00DEC" xfId="33"/>
    <cellStyle name="Comma_Agency" xfId="34"/>
    <cellStyle name="Comma_AGENCY ID" xfId="35"/>
    <cellStyle name="Comma_AGENCYID" xfId="36"/>
    <cellStyle name="Comma_Audit Master List FY 99" xfId="37"/>
    <cellStyle name="Comma_FEDINDEX" xfId="38"/>
    <cellStyle name="Comma_fy98agency" xfId="39"/>
    <cellStyle name="Comma_FY99 ANNUALREPORT.xls Chart 1" xfId="40"/>
    <cellStyle name="Comma_FY99 ANNUALREPORT.xls Chart 1-1" xfId="41"/>
    <cellStyle name="Comma_FY99 ANNUALREPORT.xls Chart 2" xfId="42"/>
    <cellStyle name="Comma_PENDING" xfId="43"/>
    <cellStyle name="Comma_Sheet1" xfId="44"/>
    <cellStyle name="Comma_STATEINDEX" xfId="45"/>
    <cellStyle name="Comma_Statistics FY 99" xfId="46"/>
    <cellStyle name="Currency" xfId="47"/>
    <cellStyle name="Currency [0]" xfId="48"/>
    <cellStyle name="Currency [0]_4th QTR REPORT" xfId="49"/>
    <cellStyle name="Currency [0]_98JAN00DEC" xfId="50"/>
    <cellStyle name="Currency [0]_Agency" xfId="51"/>
    <cellStyle name="Currency [0]_AGENCY ID" xfId="52"/>
    <cellStyle name="Currency [0]_AGENCYID" xfId="53"/>
    <cellStyle name="Currency [0]_Audit Master List FY 99" xfId="54"/>
    <cellStyle name="Currency [0]_FEDINDEX" xfId="55"/>
    <cellStyle name="Currency [0]_fy98agency" xfId="56"/>
    <cellStyle name="Currency [0]_FY99 ANNUALREPORT.xls Chart 1" xfId="57"/>
    <cellStyle name="Currency [0]_FY99 ANNUALREPORT.xls Chart 1-1" xfId="58"/>
    <cellStyle name="Currency [0]_FY99 ANNUALREPORT.xls Chart 2" xfId="59"/>
    <cellStyle name="Currency [0]_PENDING" xfId="60"/>
    <cellStyle name="Currency [0]_Sheet1" xfId="61"/>
    <cellStyle name="Currency [0]_STATEINDEX" xfId="62"/>
    <cellStyle name="Currency [0]_Statistics FY 99" xfId="63"/>
    <cellStyle name="Currency_4th QTR REPORT" xfId="64"/>
    <cellStyle name="Currency_98JAN00DEC" xfId="65"/>
    <cellStyle name="Currency_Agency" xfId="66"/>
    <cellStyle name="Currency_AGENCY ID" xfId="67"/>
    <cellStyle name="Currency_AGENCYID" xfId="68"/>
    <cellStyle name="Currency_Audit Master List FY 99" xfId="69"/>
    <cellStyle name="Currency_FEDINDEX" xfId="70"/>
    <cellStyle name="Currency_fy98agency" xfId="71"/>
    <cellStyle name="Currency_FY99 ANNUALREPORT.xls Chart 1" xfId="72"/>
    <cellStyle name="Currency_FY99 ANNUALREPORT.xls Chart 1-1" xfId="73"/>
    <cellStyle name="Currency_FY99 ANNUALREPORT.xls Chart 2" xfId="74"/>
    <cellStyle name="Currency_PENDING" xfId="75"/>
    <cellStyle name="Currency_Sheet1" xfId="76"/>
    <cellStyle name="Currency_STATEINDEX" xfId="77"/>
    <cellStyle name="Currency_Statistics FY 99" xfId="78"/>
    <cellStyle name="Followed Hyperlink" xfId="79"/>
    <cellStyle name="Hyperlink" xfId="80"/>
    <cellStyle name="Percent"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latin typeface="Arial"/>
                <a:ea typeface="Arial"/>
                <a:cs typeface="Arial"/>
              </a:rPr>
              <a:t>Fingerprint Compliance for APSIN Charges with Dispositions - Page 33</a:t>
            </a:r>
          </a:p>
        </c:rich>
      </c:tx>
      <c:layout>
        <c:manualLayout>
          <c:xMode val="factor"/>
          <c:yMode val="factor"/>
          <c:x val="-0.00975"/>
          <c:y val="0.023"/>
        </c:manualLayout>
      </c:layout>
      <c:spPr>
        <a:solidFill>
          <a:srgbClr val="FFCC99"/>
        </a:solidFill>
        <a:ln w="3175">
          <a:noFill/>
        </a:ln>
      </c:spPr>
    </c:title>
    <c:view3D>
      <c:rotX val="0"/>
      <c:rotY val="0"/>
      <c:depthPercent val="100"/>
      <c:rAngAx val="0"/>
      <c:perspective val="0"/>
    </c:view3D>
    <c:plotArea>
      <c:layout>
        <c:manualLayout>
          <c:xMode val="edge"/>
          <c:yMode val="edge"/>
          <c:x val="0.25325"/>
          <c:y val="0.21175"/>
          <c:w val="0.68575"/>
          <c:h val="0.774"/>
        </c:manualLayout>
      </c:layout>
      <c:bar3DChart>
        <c:barDir val="col"/>
        <c:grouping val="clustered"/>
        <c:varyColors val="0"/>
        <c:ser>
          <c:idx val="0"/>
          <c:order val="0"/>
          <c:tx>
            <c:strRef>
              <c:f>Cover!$B$18</c:f>
              <c:strCache>
                <c:ptCount val="1"/>
                <c:pt idx="0">
                  <c:v/>
                </c:pt>
              </c:strCache>
            </c:strRef>
          </c:tx>
          <c:spPr>
            <a:gradFill rotWithShape="1">
              <a:gsLst>
                <a:gs pos="0">
                  <a:srgbClr val="D8D8D8"/>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Cover!$B$30:$B$33</c:f>
            </c:numRef>
          </c:val>
          <c:shape val="box"/>
        </c:ser>
        <c:ser>
          <c:idx val="1"/>
          <c:order val="1"/>
          <c:tx>
            <c:strRef>
              <c:f>Cover!$C$18</c:f>
              <c:strCache>
                <c:ptCount val="1"/>
                <c:pt idx="0">
                  <c:v/>
                </c:pt>
              </c:strCache>
            </c:strRef>
          </c:tx>
          <c:spPr>
            <a:gradFill rotWithShape="1">
              <a:gsLst>
                <a:gs pos="0">
                  <a:srgbClr val="D8D8D8"/>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Cover!$D$13:$D$17</c:f>
              <c:strCache/>
            </c:strRef>
          </c:cat>
          <c:val>
            <c:numRef>
              <c:f>Cover!$C$30:$C$33</c:f>
            </c:numRef>
          </c:val>
          <c:shape val="box"/>
        </c:ser>
        <c:ser>
          <c:idx val="2"/>
          <c:order val="2"/>
          <c:tx>
            <c:strRef>
              <c:f>Cover!$E$12</c:f>
              <c:strCache>
                <c:ptCount val="1"/>
                <c:pt idx="0">
                  <c:v>% Charges Supported by Fingerprints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rtl="1">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lstStyle/>
              <a:p>
                <a:pPr algn="ctr" rtl="1">
                  <a:defRPr lang="en-US" cap="none" sz="1200" b="1" i="0" u="none" baseline="0">
                    <a:latin typeface="Arial"/>
                    <a:ea typeface="Arial"/>
                    <a:cs typeface="Arial"/>
                  </a:defRPr>
                </a:pPr>
              </a:p>
            </c:txPr>
            <c:showLegendKey val="0"/>
            <c:showVal val="1"/>
            <c:showBubbleSize val="0"/>
            <c:showCatName val="0"/>
            <c:showSerName val="0"/>
            <c:showPercent val="0"/>
          </c:dLbls>
          <c:cat>
            <c:strRef>
              <c:f>Cover!$D$13:$D$17</c:f>
              <c:strCache/>
            </c:strRef>
          </c:cat>
          <c:val>
            <c:numRef>
              <c:f>Cover!$E$13:$E$17</c:f>
              <c:numCache/>
            </c:numRef>
          </c:val>
          <c:shape val="box"/>
        </c:ser>
        <c:shape val="box"/>
        <c:axId val="42613798"/>
        <c:axId val="47979863"/>
      </c:bar3DChart>
      <c:catAx>
        <c:axId val="42613798"/>
        <c:scaling>
          <c:orientation val="minMax"/>
        </c:scaling>
        <c:axPos val="b"/>
        <c:delete val="0"/>
        <c:numFmt formatCode="General" sourceLinked="1"/>
        <c:majorTickMark val="out"/>
        <c:minorTickMark val="none"/>
        <c:tickLblPos val="low"/>
        <c:txPr>
          <a:bodyPr/>
          <a:lstStyle/>
          <a:p>
            <a:pPr>
              <a:defRPr lang="en-US" cap="none" sz="1200" b="0" i="0" u="none" baseline="0">
                <a:latin typeface="Arial"/>
                <a:ea typeface="Arial"/>
                <a:cs typeface="Arial"/>
              </a:defRPr>
            </a:pPr>
          </a:p>
        </c:txPr>
        <c:crossAx val="47979863"/>
        <c:crosses val="autoZero"/>
        <c:auto val="1"/>
        <c:lblOffset val="100"/>
        <c:noMultiLvlLbl val="0"/>
      </c:catAx>
      <c:valAx>
        <c:axId val="47979863"/>
        <c:scaling>
          <c:orientation val="minMax"/>
          <c:max val="1"/>
        </c:scaling>
        <c:axPos val="l"/>
        <c:delete val="0"/>
        <c:numFmt formatCode="General" sourceLinked="1"/>
        <c:majorTickMark val="out"/>
        <c:minorTickMark val="none"/>
        <c:tickLblPos val="nextTo"/>
        <c:txPr>
          <a:bodyPr/>
          <a:lstStyle/>
          <a:p>
            <a:pPr>
              <a:defRPr lang="en-US" cap="none" sz="1850" b="1" i="0" u="none" baseline="0">
                <a:latin typeface="Arial"/>
                <a:ea typeface="Arial"/>
                <a:cs typeface="Arial"/>
              </a:defRPr>
            </a:pPr>
          </a:p>
        </c:txPr>
        <c:crossAx val="42613798"/>
        <c:crossesAt val="1"/>
        <c:crossBetween val="between"/>
        <c:dispUnits/>
        <c:majorUnit val="0.2"/>
      </c:valAx>
      <c:spPr>
        <a:noFill/>
        <a:ln>
          <a:noFill/>
        </a:ln>
      </c:spPr>
    </c:plotArea>
    <c:legend>
      <c:legendPos val="r"/>
      <c:layout>
        <c:manualLayout>
          <c:xMode val="edge"/>
          <c:yMode val="edge"/>
          <c:x val="0"/>
          <c:y val="0.47175"/>
          <c:w val="0.2355"/>
          <c:h val="0.344"/>
        </c:manualLayout>
      </c:layout>
      <c:overlay val="0"/>
      <c:txPr>
        <a:bodyPr vert="horz" rot="0"/>
        <a:lstStyle/>
        <a:p>
          <a:pPr>
            <a:defRPr lang="en-US" cap="none" sz="1650" b="0" i="0" u="none" baseline="0">
              <a:latin typeface="Arial"/>
              <a:ea typeface="Arial"/>
              <a:cs typeface="Arial"/>
            </a:defRPr>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CC99"/>
    </a:solidFill>
    <a:ln w="3175">
      <a:noFill/>
    </a:ln>
  </c:spPr>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95250</xdr:rowOff>
    </xdr:from>
    <xdr:to>
      <xdr:col>8</xdr:col>
      <xdr:colOff>514350</xdr:colOff>
      <xdr:row>35</xdr:row>
      <xdr:rowOff>514350</xdr:rowOff>
    </xdr:to>
    <xdr:graphicFrame>
      <xdr:nvGraphicFramePr>
        <xdr:cNvPr id="1" name="Chart 5"/>
        <xdr:cNvGraphicFramePr/>
      </xdr:nvGraphicFramePr>
      <xdr:xfrm>
        <a:off x="57150" y="3467100"/>
        <a:ext cx="6315075" cy="5219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xdr:row>
      <xdr:rowOff>28575</xdr:rowOff>
    </xdr:from>
    <xdr:to>
      <xdr:col>1</xdr:col>
      <xdr:colOff>542925</xdr:colOff>
      <xdr:row>4</xdr:row>
      <xdr:rowOff>152400</xdr:rowOff>
    </xdr:to>
    <xdr:sp>
      <xdr:nvSpPr>
        <xdr:cNvPr id="1" name="AutoShape 9"/>
        <xdr:cNvSpPr>
          <a:spLocks/>
        </xdr:cNvSpPr>
      </xdr:nvSpPr>
      <xdr:spPr>
        <a:xfrm>
          <a:off x="561975" y="16573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28575</xdr:rowOff>
    </xdr:from>
    <xdr:to>
      <xdr:col>1</xdr:col>
      <xdr:colOff>542925</xdr:colOff>
      <xdr:row>5</xdr:row>
      <xdr:rowOff>152400</xdr:rowOff>
    </xdr:to>
    <xdr:sp>
      <xdr:nvSpPr>
        <xdr:cNvPr id="2" name="AutoShape 10"/>
        <xdr:cNvSpPr>
          <a:spLocks/>
        </xdr:cNvSpPr>
      </xdr:nvSpPr>
      <xdr:spPr>
        <a:xfrm>
          <a:off x="561975" y="22955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xdr:row>
      <xdr:rowOff>28575</xdr:rowOff>
    </xdr:from>
    <xdr:to>
      <xdr:col>1</xdr:col>
      <xdr:colOff>542925</xdr:colOff>
      <xdr:row>6</xdr:row>
      <xdr:rowOff>152400</xdr:rowOff>
    </xdr:to>
    <xdr:sp>
      <xdr:nvSpPr>
        <xdr:cNvPr id="3" name="AutoShape 11"/>
        <xdr:cNvSpPr>
          <a:spLocks/>
        </xdr:cNvSpPr>
      </xdr:nvSpPr>
      <xdr:spPr>
        <a:xfrm>
          <a:off x="561975" y="31337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7</xdr:row>
      <xdr:rowOff>28575</xdr:rowOff>
    </xdr:from>
    <xdr:to>
      <xdr:col>1</xdr:col>
      <xdr:colOff>542925</xdr:colOff>
      <xdr:row>7</xdr:row>
      <xdr:rowOff>152400</xdr:rowOff>
    </xdr:to>
    <xdr:sp>
      <xdr:nvSpPr>
        <xdr:cNvPr id="4" name="AutoShape 12"/>
        <xdr:cNvSpPr>
          <a:spLocks/>
        </xdr:cNvSpPr>
      </xdr:nvSpPr>
      <xdr:spPr>
        <a:xfrm>
          <a:off x="561975" y="36385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8</xdr:row>
      <xdr:rowOff>28575</xdr:rowOff>
    </xdr:from>
    <xdr:to>
      <xdr:col>1</xdr:col>
      <xdr:colOff>542925</xdr:colOff>
      <xdr:row>8</xdr:row>
      <xdr:rowOff>152400</xdr:rowOff>
    </xdr:to>
    <xdr:sp>
      <xdr:nvSpPr>
        <xdr:cNvPr id="5" name="AutoShape 13"/>
        <xdr:cNvSpPr>
          <a:spLocks/>
        </xdr:cNvSpPr>
      </xdr:nvSpPr>
      <xdr:spPr>
        <a:xfrm>
          <a:off x="561975" y="40671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xdr:row>
      <xdr:rowOff>28575</xdr:rowOff>
    </xdr:from>
    <xdr:to>
      <xdr:col>1</xdr:col>
      <xdr:colOff>542925</xdr:colOff>
      <xdr:row>3</xdr:row>
      <xdr:rowOff>152400</xdr:rowOff>
    </xdr:to>
    <xdr:sp>
      <xdr:nvSpPr>
        <xdr:cNvPr id="6" name="AutoShape 15"/>
        <xdr:cNvSpPr>
          <a:spLocks/>
        </xdr:cNvSpPr>
      </xdr:nvSpPr>
      <xdr:spPr>
        <a:xfrm>
          <a:off x="561975" y="8667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11</xdr:row>
      <xdr:rowOff>28575</xdr:rowOff>
    </xdr:from>
    <xdr:to>
      <xdr:col>1</xdr:col>
      <xdr:colOff>542925</xdr:colOff>
      <xdr:row>11</xdr:row>
      <xdr:rowOff>152400</xdr:rowOff>
    </xdr:to>
    <xdr:sp>
      <xdr:nvSpPr>
        <xdr:cNvPr id="7" name="AutoShape 16"/>
        <xdr:cNvSpPr>
          <a:spLocks/>
        </xdr:cNvSpPr>
      </xdr:nvSpPr>
      <xdr:spPr>
        <a:xfrm>
          <a:off x="561975" y="511492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12</xdr:row>
      <xdr:rowOff>28575</xdr:rowOff>
    </xdr:from>
    <xdr:to>
      <xdr:col>1</xdr:col>
      <xdr:colOff>542925</xdr:colOff>
      <xdr:row>12</xdr:row>
      <xdr:rowOff>152400</xdr:rowOff>
    </xdr:to>
    <xdr:sp>
      <xdr:nvSpPr>
        <xdr:cNvPr id="8" name="AutoShape 17"/>
        <xdr:cNvSpPr>
          <a:spLocks/>
        </xdr:cNvSpPr>
      </xdr:nvSpPr>
      <xdr:spPr>
        <a:xfrm>
          <a:off x="561975" y="55054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13</xdr:row>
      <xdr:rowOff>28575</xdr:rowOff>
    </xdr:from>
    <xdr:to>
      <xdr:col>1</xdr:col>
      <xdr:colOff>542925</xdr:colOff>
      <xdr:row>13</xdr:row>
      <xdr:rowOff>152400</xdr:rowOff>
    </xdr:to>
    <xdr:sp>
      <xdr:nvSpPr>
        <xdr:cNvPr id="9" name="AutoShape 18"/>
        <xdr:cNvSpPr>
          <a:spLocks/>
        </xdr:cNvSpPr>
      </xdr:nvSpPr>
      <xdr:spPr>
        <a:xfrm>
          <a:off x="561975" y="58959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14</xdr:row>
      <xdr:rowOff>28575</xdr:rowOff>
    </xdr:from>
    <xdr:to>
      <xdr:col>1</xdr:col>
      <xdr:colOff>542925</xdr:colOff>
      <xdr:row>14</xdr:row>
      <xdr:rowOff>152400</xdr:rowOff>
    </xdr:to>
    <xdr:sp>
      <xdr:nvSpPr>
        <xdr:cNvPr id="10" name="AutoShape 19"/>
        <xdr:cNvSpPr>
          <a:spLocks/>
        </xdr:cNvSpPr>
      </xdr:nvSpPr>
      <xdr:spPr>
        <a:xfrm>
          <a:off x="561975" y="64198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15</xdr:row>
      <xdr:rowOff>28575</xdr:rowOff>
    </xdr:from>
    <xdr:to>
      <xdr:col>1</xdr:col>
      <xdr:colOff>542925</xdr:colOff>
      <xdr:row>15</xdr:row>
      <xdr:rowOff>152400</xdr:rowOff>
    </xdr:to>
    <xdr:sp>
      <xdr:nvSpPr>
        <xdr:cNvPr id="11" name="AutoShape 20"/>
        <xdr:cNvSpPr>
          <a:spLocks/>
        </xdr:cNvSpPr>
      </xdr:nvSpPr>
      <xdr:spPr>
        <a:xfrm>
          <a:off x="561975" y="681990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16</xdr:row>
      <xdr:rowOff>28575</xdr:rowOff>
    </xdr:from>
    <xdr:to>
      <xdr:col>1</xdr:col>
      <xdr:colOff>542925</xdr:colOff>
      <xdr:row>16</xdr:row>
      <xdr:rowOff>152400</xdr:rowOff>
    </xdr:to>
    <xdr:sp>
      <xdr:nvSpPr>
        <xdr:cNvPr id="12" name="AutoShape 21"/>
        <xdr:cNvSpPr>
          <a:spLocks/>
        </xdr:cNvSpPr>
      </xdr:nvSpPr>
      <xdr:spPr>
        <a:xfrm>
          <a:off x="561975" y="7305675"/>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28575</xdr:rowOff>
    </xdr:from>
    <xdr:to>
      <xdr:col>1</xdr:col>
      <xdr:colOff>542925</xdr:colOff>
      <xdr:row>17</xdr:row>
      <xdr:rowOff>152400</xdr:rowOff>
    </xdr:to>
    <xdr:sp>
      <xdr:nvSpPr>
        <xdr:cNvPr id="13" name="AutoShape 22"/>
        <xdr:cNvSpPr>
          <a:spLocks/>
        </xdr:cNvSpPr>
      </xdr:nvSpPr>
      <xdr:spPr>
        <a:xfrm>
          <a:off x="561975" y="7715250"/>
          <a:ext cx="2571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state.ak.us/cgi-bin/folioisa.dll/sl98/query=*/doc/{t11}?" TargetMode="External" /><Relationship Id="rId2" Type="http://schemas.openxmlformats.org/officeDocument/2006/relationships/hyperlink" Target="http://www.legis.state.ak.us/cgi-bin/folioisa.dll/sl98/query=*/doc/{t11}?" TargetMode="External" /><Relationship Id="rId3" Type="http://schemas.openxmlformats.org/officeDocument/2006/relationships/hyperlink" Target="http://www.legis.state.ak.us/cgi-bin/folioisa.dll/sl98/query=*/doc/{t10}?" TargetMode="External" /><Relationship Id="rId4" Type="http://schemas.openxmlformats.org/officeDocument/2006/relationships/hyperlink" Target="http://www.legis.state.ak.us/cgi-bin/folioisa.dll/sl98/query=*/doc/{t82}?" TargetMode="External" /><Relationship Id="rId5" Type="http://schemas.openxmlformats.org/officeDocument/2006/relationships/hyperlink" Target="http://www.legis.state.ak.us/cgi-bin/folioisa.dll/sl98/query=*/doc/{t87}?" TargetMode="External" /><Relationship Id="rId6" Type="http://schemas.openxmlformats.org/officeDocument/2006/relationships/hyperlink" Target="http://www.legis.state.ak.us/cgi-bin/folioisa.dll/sl98/query=*/doc/{t96}?" TargetMode="External" /><Relationship Id="rId7" Type="http://schemas.openxmlformats.org/officeDocument/2006/relationships/hyperlink" Target="http://www.legis.state.ak.us/cgi-bin/folioisa.dll/sl98/query=*/doc/{t100}?" TargetMode="External" /><Relationship Id="rId8" Type="http://schemas.openxmlformats.org/officeDocument/2006/relationships/hyperlink" Target="http://www.legis.state.ak.us/cgi-bin/folioisa.dll/sl98/query=*/doc/{t107}?" TargetMode="External" /><Relationship Id="rId9" Type="http://schemas.openxmlformats.org/officeDocument/2006/relationships/hyperlink" Target="http://www.legis.state.ak.us/cgi-bin/folioisa.dll/sl98/query=*/doc/{t108}?" TargetMode="External" /><Relationship Id="rId10" Type="http://schemas.openxmlformats.org/officeDocument/2006/relationships/hyperlink" Target="http://www.legis.state.ak.us/cgi-bin/folioisa.dll/sl98/query=*/doc/{t117}?" TargetMode="External" /><Relationship Id="rId11" Type="http://schemas.openxmlformats.org/officeDocument/2006/relationships/hyperlink" Target="http://www.legis.state.ak.us/cgi-bin/folioisa.dll/slpr/query=*/doc/{t2027}?" TargetMode="External" /><Relationship Id="rId12" Type="http://schemas.openxmlformats.org/officeDocument/2006/relationships/hyperlink" Target="http://www.legis.state.ak.us/cgi-bin/folioisa.dll/slpr/query=*/doc/{t2045}?" TargetMode="External" /><Relationship Id="rId13" Type="http://schemas.openxmlformats.org/officeDocument/2006/relationships/hyperlink" Target="http://www.legis.state.ak.us/cgi-bin/folioisa.dll/sl97/query=*/doc/{t88}?" TargetMode="External" /><Relationship Id="rId14" Type="http://schemas.openxmlformats.org/officeDocument/2006/relationships/hyperlink" Target="http://www.legis.state.ak.us/cgi-bin/folioisa.dll/sl98/query=*/doc/{t137}?" TargetMode="External" /><Relationship Id="rId15" Type="http://schemas.openxmlformats.org/officeDocument/2006/relationships/hyperlink" Target="http://www.legis.state.ak.us/PDF/20/SB0141G.PDF" TargetMode="External" /><Relationship Id="rId16" Type="http://schemas.openxmlformats.org/officeDocument/2006/relationships/hyperlink" Target="http://www.legis.state.ak.us/PDF/20/SB0063B.PDF" TargetMode="External" /><Relationship Id="rId17" Type="http://schemas.openxmlformats.org/officeDocument/2006/relationships/hyperlink" Target="http://www.legis.state.ak.us/s/basp1000.dll?Get&amp;S=20&amp;Root=sb214" TargetMode="External" /><Relationship Id="rId18" Type="http://schemas.openxmlformats.org/officeDocument/2006/relationships/hyperlink" Target="http://www.legis.state.ak.us/PDF/20/SB0214B.PDF" TargetMode="External" /><Relationship Id="rId19" Type="http://schemas.openxmlformats.org/officeDocument/2006/relationships/hyperlink" Target="http://www.legis.state.ak.us/s/basp1000.dll?Get&amp;S=20&amp;Root=sb141" TargetMode="External" /><Relationship Id="rId20" Type="http://schemas.openxmlformats.org/officeDocument/2006/relationships/hyperlink" Target="http://www.legis.state.ak.us/s/basp1000.dll?Get&amp;S=20&amp;Root=sb63" TargetMode="External" /><Relationship Id="rId21" Type="http://schemas.openxmlformats.org/officeDocument/2006/relationships/hyperlink" Target="http://www.legis.state.ak.us/s/basp1000.dll?Get&amp;S=20&amp;Root=sb323" TargetMode="External" /><Relationship Id="rId22" Type="http://schemas.openxmlformats.org/officeDocument/2006/relationships/hyperlink" Target="http://www.legis.state.ak.us/PDF/20/SB0323E.PDF" TargetMode="External" /><Relationship Id="rId23" Type="http://schemas.openxmlformats.org/officeDocument/2006/relationships/hyperlink" Target="http://www.legis.state.ak.us/s/basp1000.dll?Get&amp;S=20&amp;Root=hb245" TargetMode="External" /><Relationship Id="rId24" Type="http://schemas.openxmlformats.org/officeDocument/2006/relationships/hyperlink" Target="http://www.legis.state.ak.us/PDF/20/HB0245G.PDF" TargetMode="External" /><Relationship Id="rId25" Type="http://schemas.openxmlformats.org/officeDocument/2006/relationships/hyperlink" Target="http://www.legis.state.ak.us/s/basp1000.dll?Get&amp;S=20&amp;Root=hb122" TargetMode="External" /><Relationship Id="rId26" Type="http://schemas.openxmlformats.org/officeDocument/2006/relationships/hyperlink" Target="http://www.legis.state.ak.us/PDF/20/HB0122B.PDF" TargetMode="External" /><Relationship Id="rId27" Type="http://schemas.openxmlformats.org/officeDocument/2006/relationships/hyperlink" Target="http://www.legis.state.ak.us/s/basp1000.dll?Get&amp;S=20&amp;Root=hb375" TargetMode="External" /><Relationship Id="rId28" Type="http://schemas.openxmlformats.org/officeDocument/2006/relationships/hyperlink" Target="http://www.legis.state.ak.us/PDF/20/HB0375G.PDF" TargetMode="External" /><Relationship Id="rId29" Type="http://schemas.openxmlformats.org/officeDocument/2006/relationships/hyperlink" Target="http://www.legis.state.ak.us/s/basp1000.dll?Get&amp;S=20&amp;Root=hb252" TargetMode="External" /><Relationship Id="rId30" Type="http://schemas.openxmlformats.org/officeDocument/2006/relationships/hyperlink" Target="http://www.legis.state.ak.us/PDF/20/HB0252C.PDF" TargetMode="External" /><Relationship Id="rId31" Type="http://schemas.openxmlformats.org/officeDocument/2006/relationships/hyperlink" Target="http://www.legis.state.ak.us/s/basp1000.dll?Get&amp;S=20&amp;Root=hb16" TargetMode="External" /><Relationship Id="rId32" Type="http://schemas.openxmlformats.org/officeDocument/2006/relationships/hyperlink" Target="http://www.legis.state.ak.us/PDF/20/HB0016F.PDF" TargetMode="External" /><Relationship Id="rId33" Type="http://schemas.openxmlformats.org/officeDocument/2006/relationships/hyperlink" Target="http://www.legis.state.ak.us/s/basp1000.dll?Get&amp;S=20&amp;Root=hb272" TargetMode="External" /><Relationship Id="rId34" Type="http://schemas.openxmlformats.org/officeDocument/2006/relationships/hyperlink" Target="http://www.legis.state.ak.us/PDF/20/HB0272C.PDF" TargetMode="External" /><Relationship Id="rId35" Type="http://schemas.openxmlformats.org/officeDocument/2006/relationships/hyperlink" Target="http://www.legis.state.ak.us/s/basp1000.dll?Get&amp;S=20&amp;Root=hb405" TargetMode="External" /><Relationship Id="rId36" Type="http://schemas.openxmlformats.org/officeDocument/2006/relationships/hyperlink" Target="http://www.legis.state.ak.us/PDF/20/HB0405B.PDF" TargetMode="External" /><Relationship Id="rId37" Type="http://schemas.openxmlformats.org/officeDocument/2006/relationships/hyperlink" Target="http://www.legis.state.ak.us/s/basp1000.dll?Get&amp;S=20&amp;Root=sb154" TargetMode="External" /><Relationship Id="rId38" Type="http://schemas.openxmlformats.org/officeDocument/2006/relationships/hyperlink" Target="http://www.legis.state.ak.us/PDF/20/SB0154D.PDF" TargetMode="External" /><Relationship Id="rId39" Type="http://schemas.openxmlformats.org/officeDocument/2006/relationships/hyperlink" Target="http://www.legis.state.ak.us/s/basp1000.dll?Get&amp;S=19&amp;Root=sb232" TargetMode="External" /><Relationship Id="rId40" Type="http://schemas.openxmlformats.org/officeDocument/2006/relationships/hyperlink" Target="http://www.legis.state.ak.us/PDF/19/SB0232E.PDF" TargetMode="External" /><Relationship Id="rId41" Type="http://schemas.openxmlformats.org/officeDocument/2006/relationships/hyperlink" Target="http://www.legis.state.ak.us/s/basp1000.dll?Get&amp;S=19&amp;Root=HB314" TargetMode="External" /><Relationship Id="rId42" Type="http://schemas.openxmlformats.org/officeDocument/2006/relationships/hyperlink" Target="http://www.legis.state.ak.us/PDF/19/HB0314E.PDF" TargetMode="External" /><Relationship Id="rId43" Type="http://schemas.openxmlformats.org/officeDocument/2006/relationships/hyperlink" Target="http://www.legis.state.ak.us/cgi-bin/folioisa.dll/slpr/query=*/doc/{t1885}?#http://www.legis.state.ak.us/cgi-bin/folioisa.dll/slpr/query=*/doc/{t1885}?" TargetMode="External" /><Relationship Id="rId44" Type="http://schemas.openxmlformats.org/officeDocument/2006/relationships/hyperlink" Target="http://www.legis.state.ak.us/PDF/19/HB0027E.PDF#http://www.legis.state.ak.us/PDF/19/HB0027E.PDF" TargetMode="External" /><Relationship Id="rId45" Type="http://schemas.openxmlformats.org/officeDocument/2006/relationships/hyperlink" Target="http://www.legis.state.ak.us/s/basp1000.dll?Get&amp;S=19&amp;Root=HB27#http://www.legis.state.ak.us/s/basp1000.dll?Get&amp;S=19&amp;Root=HB27" TargetMode="External" /><Relationship Id="rId46" Type="http://schemas.openxmlformats.org/officeDocument/2006/relationships/hyperlink" Target="http://www.legis.state.ak.us/s/basp1000.dll?Get&amp;S=18&amp;Root=hb442#http://www.legis.state.ak.us/s/basp1000.dll?Get&amp;S=18&amp;Root=hb442" TargetMode="External" /><Relationship Id="rId47" Type="http://schemas.openxmlformats.org/officeDocument/2006/relationships/hyperlink" Target="http://www.legis.state.ak.us/s/basp1100.dll?Txt&amp;S=18&amp;TEXT=HB0442E#http://www.legis.state.ak.us/s/basp1100.dll?Txt&amp;S=18&amp;TEXT=HB0442E" TargetMode="External" /><Relationship Id="rId48" Type="http://schemas.openxmlformats.org/officeDocument/2006/relationships/hyperlink" Target="http://www.legis.state.ak.us/cgi-bin/folioisa.dll/slpr/query=*/doc/{t1851}?#http://www.legis.state.ak.us/cgi-bin/folioisa.dll/slpr/query=*/doc/{t1851}?" TargetMode="External" /><Relationship Id="rId49" Type="http://schemas.openxmlformats.org/officeDocument/2006/relationships/hyperlink" Target="http://www.legis.state.ak.us/cgi-bin/folioisa.dll/slpr/query=*/doc/{t1800}?#http://www.legis.state.ak.us/cgi-bin/folioisa.dll/slpr/query=*/doc/{t1800}?" TargetMode="External" /><Relationship Id="rId50" Type="http://schemas.openxmlformats.org/officeDocument/2006/relationships/hyperlink" Target="http://www.legis.state.ak.us/cgi-bin/folioisa.dll/slpr/query=*/doc/{t1787}?#http://www.legis.state.ak.us/cgi-bin/folioisa.dll/slpr/query=*/doc/{t1787}?" TargetMode="External" /><Relationship Id="rId51" Type="http://schemas.openxmlformats.org/officeDocument/2006/relationships/hyperlink" Target="http://www.legis.state.ak.us/cgi-bin/folioisa.dll/slpr/query=*/doc/{t2016}?" TargetMode="External" /><Relationship Id="rId52" Type="http://schemas.openxmlformats.org/officeDocument/2006/relationships/hyperlink" Target="http://www.legis.state.ak.us/cgi-bin/folioisa.dll/sl98/query=*/doc/{t100}?" TargetMode="External" /><Relationship Id="rId53" Type="http://schemas.openxmlformats.org/officeDocument/2006/relationships/hyperlink" Target="http://www.legis.state.ak.us/cgi-bin/folioisa.dll/sl98/query=*/doc/{t107}?" TargetMode="External" /><Relationship Id="rId54" Type="http://schemas.openxmlformats.org/officeDocument/2006/relationships/hyperlink" Target="http://www.legis.state.ak.us/s/basp1000.dll?Get&amp;S=20&amp;Root=hb252" TargetMode="External" /><Relationship Id="rId55" Type="http://schemas.openxmlformats.org/officeDocument/2006/relationships/hyperlink" Target="http://www.legis.state.ak.us/PDF/20/HB0252C.PDF" TargetMode="External" /><Relationship Id="rId56" Type="http://schemas.openxmlformats.org/officeDocument/2006/relationships/hyperlink" Target="http://www.legis.state.ak.us/cgi-bin/folioisa.dll/slpr/query=*/doc/{t2016}?" TargetMode="External" /><Relationship Id="rId57" Type="http://schemas.openxmlformats.org/officeDocument/2006/relationships/hyperlink" Target="http://www.legis.state.ak.us/s/basp1000.dll?Get&amp;S=19&amp;Root=sb296" TargetMode="External" /><Relationship Id="rId58" Type="http://schemas.openxmlformats.org/officeDocument/2006/relationships/hyperlink" Target="http://www.legis.state.ak.us/PDF/19/SB0296C.PDF" TargetMode="External" /><Relationship Id="rId59" Type="http://schemas.openxmlformats.org/officeDocument/2006/relationships/hyperlink" Target="http://www.legis.state.ak.us/s/basp1000.dll?Get&amp;S=21&amp;Root=SB94" TargetMode="External" /><Relationship Id="rId60" Type="http://schemas.openxmlformats.org/officeDocument/2006/relationships/hyperlink" Target="http://www.legis.state.ak.us/PDF/21/SB0094F.PDF" TargetMode="External" /><Relationship Id="rId61" Type="http://schemas.openxmlformats.org/officeDocument/2006/relationships/hyperlink" Target="http://www.legis.state.ak.us/s/basp1000.dll?Get&amp;S=21&amp;Root=sb3" TargetMode="External" /><Relationship Id="rId62" Type="http://schemas.openxmlformats.org/officeDocument/2006/relationships/hyperlink" Target="http://www.legis.state.ak.us/PDF/21/SB0003D.PDF" TargetMode="External" /><Relationship Id="rId63" Type="http://schemas.openxmlformats.org/officeDocument/2006/relationships/hyperlink" Target="http://www.legis.state.ak.us/s/basp1000.dll?Get&amp;S=21&amp;Root=SB51" TargetMode="External" /><Relationship Id="rId64" Type="http://schemas.openxmlformats.org/officeDocument/2006/relationships/hyperlink" Target="http://www.legis.state.ak.us/PDF/21/SB0051C.PDF" TargetMode="External" /><Relationship Id="rId65" Type="http://schemas.openxmlformats.org/officeDocument/2006/relationships/hyperlink" Target="http://www.legis.state.ak.us/s/basp1000.dll?Get&amp;S=21&amp;Root=SB27" TargetMode="External" /><Relationship Id="rId66" Type="http://schemas.openxmlformats.org/officeDocument/2006/relationships/hyperlink" Target="http://www.legis.state.ak.us/PDF/21/SB0027D.PDF" TargetMode="External" /><Relationship Id="rId67" Type="http://schemas.openxmlformats.org/officeDocument/2006/relationships/hyperlink" Target="http://www.legis.state.ak.us/cgi-bin/folioisa.dll/sl99/query=*/doc/{t37}?" TargetMode="External" /><Relationship Id="rId68" Type="http://schemas.openxmlformats.org/officeDocument/2006/relationships/hyperlink" Target="http://www.legis.state.ak.us/cgi-bin/folioisa.dll/sl99/query=*/doc/{t38}?" TargetMode="External" /><Relationship Id="rId69" Type="http://schemas.openxmlformats.org/officeDocument/2006/relationships/hyperlink" Target="http://www.legis.state.ak.us/cgi-bin/folioisa.dll/sl99/query=*/doc/{t55}?" TargetMode="External" /><Relationship Id="rId70" Type="http://schemas.openxmlformats.org/officeDocument/2006/relationships/hyperlink" Target="http://www.legis.state.ak.us/cgi-bin/folioisa.dll/sl99/query=*/doc/{t58}?" TargetMode="External" /><Relationship Id="rId71" Type="http://schemas.openxmlformats.org/officeDocument/2006/relationships/hyperlink" Target="http://www.legis.state.ak.us/s/basp1000.dll?Get&amp;S=21&amp;Root=hb34#http://www.legis.state.ak.us/s/basp1000.dll?Get&amp;S=21&amp;Root=hb34" TargetMode="External" /><Relationship Id="rId72" Type="http://schemas.openxmlformats.org/officeDocument/2006/relationships/hyperlink" Target="http://www.legis.state.ak.us/PDF/21/HB0034C.PDF" TargetMode="External" /><Relationship Id="rId73" Type="http://schemas.openxmlformats.org/officeDocument/2006/relationships/hyperlink" Target="http://www.legis.state.ak.us/cgi-bin/folioisa.dll/sl99/query=*/doc/{t63}?" TargetMode="External" /><Relationship Id="rId74" Type="http://schemas.openxmlformats.org/officeDocument/2006/relationships/hyperlink" Target="http://www.legis.state.ak.us/s/basp1000.dll?Get&amp;S=21&amp;Root=sb169" TargetMode="External" /><Relationship Id="rId75" Type="http://schemas.openxmlformats.org/officeDocument/2006/relationships/hyperlink" Target="http://www.legis.state.ak.us/cgi-bin/folioisa.dll/sl99/query=*/doc/{t78}?" TargetMode="External" /><Relationship Id="rId76" Type="http://schemas.openxmlformats.org/officeDocument/2006/relationships/hyperlink" Target="http://www.legis.state.ak.us/PDF/21/SB0169C.PDF" TargetMode="External" /><Relationship Id="rId77" Type="http://schemas.openxmlformats.org/officeDocument/2006/relationships/comments" Target="../comments4.xml" /><Relationship Id="rId78" Type="http://schemas.openxmlformats.org/officeDocument/2006/relationships/vmlDrawing" Target="../drawings/vmlDrawing1.vml" /><Relationship Id="rId7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mas.loc.gov/cgi-bin/query/C?c105:./temp/~c105hUj6mi#http://thomas.loc.gov/cgi-bin/query/C?c105:./temp/~c105hUj6mi" TargetMode="External" /><Relationship Id="rId2" Type="http://schemas.openxmlformats.org/officeDocument/2006/relationships/hyperlink" Target="http://thomas.loc.gov/cgi-bin/query/C?c105:./temp/~c105hUj6mi#http://thomas.loc.gov/cgi-bin/query/C?c105:./temp/~c105hUj6mi" TargetMode="External" /><Relationship Id="rId3" Type="http://schemas.openxmlformats.org/officeDocument/2006/relationships/hyperlink" Target="http://thomas.loc.gov/cgi-bin/query/z?c103:H.R.3355.ENR:#http://thomas.loc.gov/cgi-bin/query/z?c103:H.R.3355.ENR:" TargetMode="External" /><Relationship Id="rId4" Type="http://schemas.openxmlformats.org/officeDocument/2006/relationships/hyperlink" Target="http://thomas.loc.gov/cgi-bin/query/z?c103:H.R.3355.ENR:#http://thomas.loc.gov/cgi-bin/query/z?c103:H.R.3355.ENR:" TargetMode="External" /><Relationship Id="rId5" Type="http://schemas.openxmlformats.org/officeDocument/2006/relationships/hyperlink" Target="http://thomas.loc.gov/cgi-bin/query/z?c103:H.R.3355.ENR:#http://thomas.loc.gov/cgi-bin/query/z?c103:H.R.3355.ENR:" TargetMode="External" /><Relationship Id="rId6" Type="http://schemas.openxmlformats.org/officeDocument/2006/relationships/hyperlink" Target="http://frwebgate.access.gpo.gov/cgi-bin/useftp.cgi?IPaddress=wais.access.gpo.gov&amp;filename=publ236.pdf&amp;directory=/diskc/wais/data/104_cong_public_laws" TargetMode="External" /><Relationship Id="rId7" Type="http://schemas.openxmlformats.org/officeDocument/2006/relationships/hyperlink" Target="http://frwebgate.access.gpo.gov/cgi-bin/useftp.cgi?IPaddress=wais.access.gpo.gov&amp;filename=publ145.pdf&amp;directory=/diskc/wais/data/104_cong_public_laws" TargetMode="External" /><Relationship Id="rId8" Type="http://schemas.openxmlformats.org/officeDocument/2006/relationships/hyperlink" Target="http://thomas.loc.gov/cgi-bin/query/D?c103:12:./temp/~c103wcNO3x:e746522:" TargetMode="External" /><Relationship Id="rId9" Type="http://schemas.openxmlformats.org/officeDocument/2006/relationships/hyperlink" Target="http://thomas.loc.gov/cgi-bin/bdquery/z?d105:HR02267:@@@L|TOM:/bss/d105query.html|" TargetMode="External" /><Relationship Id="rId10" Type="http://schemas.openxmlformats.org/officeDocument/2006/relationships/hyperlink" Target="http://www4.law.cornell.edu/uscode/18/922.html" TargetMode="External" /><Relationship Id="rId11" Type="http://schemas.openxmlformats.org/officeDocument/2006/relationships/hyperlink" Target="http://uscode.house.gov/uscode-cgi/fastweb.exe?getdoc+uscview+t05t08+1072+33++5%20U.S.C.%209101" TargetMode="External" /><Relationship Id="rId12" Type="http://schemas.openxmlformats.org/officeDocument/2006/relationships/hyperlink" Target="http://www.access.gpo.gov/nara/cfr/waisidx/5cfr911_99.html" TargetMode="External" /><Relationship Id="rId1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zoomScale="50" zoomScaleNormal="50" workbookViewId="0" topLeftCell="A1">
      <selection activeCell="N15" sqref="N15"/>
    </sheetView>
  </sheetViews>
  <sheetFormatPr defaultColWidth="9.140625" defaultRowHeight="12.75"/>
  <cols>
    <col min="1" max="1" width="40.8515625" style="1" customWidth="1"/>
    <col min="2" max="3" width="9.140625" style="0" hidden="1" customWidth="1"/>
    <col min="5" max="5" width="10.421875" style="0" bestFit="1" customWidth="1"/>
    <col min="9" max="9" width="8.57421875" style="0" customWidth="1"/>
  </cols>
  <sheetData>
    <row r="1" ht="29.25" customHeight="1">
      <c r="A1" s="387" t="s">
        <v>1589</v>
      </c>
    </row>
    <row r="2" ht="29.25" customHeight="1">
      <c r="A2" s="387" t="s">
        <v>1102</v>
      </c>
    </row>
    <row r="3" spans="1:9" ht="31.5" customHeight="1" thickBot="1">
      <c r="A3" s="687" t="s">
        <v>877</v>
      </c>
      <c r="B3" s="385"/>
      <c r="C3" s="385"/>
      <c r="D3" s="385"/>
      <c r="E3" s="385"/>
      <c r="F3" s="385"/>
      <c r="G3" s="385"/>
      <c r="H3" s="385"/>
      <c r="I3" s="385"/>
    </row>
    <row r="4" spans="1:9" ht="3.75" customHeight="1" thickBot="1" thickTop="1">
      <c r="A4" s="388"/>
      <c r="B4" s="389"/>
      <c r="C4" s="389"/>
      <c r="D4" s="389"/>
      <c r="E4" s="389"/>
      <c r="F4" s="389"/>
      <c r="G4" s="389"/>
      <c r="H4" s="389"/>
      <c r="I4" s="389"/>
    </row>
    <row r="5" spans="1:9" ht="54" customHeight="1" thickTop="1">
      <c r="A5" s="359" t="s">
        <v>1249</v>
      </c>
      <c r="B5" s="349"/>
      <c r="C5" s="349"/>
      <c r="D5" s="349"/>
      <c r="E5" s="349"/>
      <c r="F5" s="349"/>
      <c r="G5" s="349"/>
      <c r="H5" s="349"/>
      <c r="I5" s="349"/>
    </row>
    <row r="6" spans="1:9" ht="40.5" customHeight="1">
      <c r="A6" s="359" t="s">
        <v>914</v>
      </c>
      <c r="B6" s="349"/>
      <c r="C6" s="349"/>
      <c r="D6" s="349"/>
      <c r="E6" s="349"/>
      <c r="F6" s="349"/>
      <c r="G6" s="349"/>
      <c r="H6" s="349"/>
      <c r="I6" s="349"/>
    </row>
    <row r="7" spans="1:9" ht="49.5" customHeight="1">
      <c r="A7" s="359" t="s">
        <v>1258</v>
      </c>
      <c r="B7" s="349"/>
      <c r="C7" s="349"/>
      <c r="D7" s="349"/>
      <c r="E7" s="349"/>
      <c r="F7" s="349"/>
      <c r="G7" s="349"/>
      <c r="H7" s="349"/>
      <c r="I7" s="349"/>
    </row>
    <row r="8" spans="1:9" ht="27.75" customHeight="1">
      <c r="A8" s="350"/>
      <c r="B8" s="349"/>
      <c r="C8" s="349"/>
      <c r="D8" s="349"/>
      <c r="E8" s="349"/>
      <c r="F8" s="349"/>
      <c r="G8" s="349"/>
      <c r="H8" s="349"/>
      <c r="I8" s="349"/>
    </row>
    <row r="9" spans="1:9" ht="12.75">
      <c r="A9" s="295"/>
      <c r="B9" s="9"/>
      <c r="C9" s="9"/>
      <c r="D9" s="9"/>
      <c r="E9" s="9"/>
      <c r="F9" s="9"/>
      <c r="G9" s="9"/>
      <c r="H9" s="9"/>
      <c r="I9" s="9"/>
    </row>
    <row r="10" spans="1:9" ht="12.75">
      <c r="A10" s="295"/>
      <c r="B10" s="9"/>
      <c r="C10" s="9"/>
      <c r="D10" s="9"/>
      <c r="E10" s="9"/>
      <c r="F10" s="9"/>
      <c r="G10" s="9"/>
      <c r="H10" s="9"/>
      <c r="I10" s="9"/>
    </row>
    <row r="11" spans="1:9" ht="12.75">
      <c r="A11" s="295"/>
      <c r="B11" s="9"/>
      <c r="C11" s="9"/>
      <c r="D11" s="9"/>
      <c r="E11" s="9"/>
      <c r="F11" s="9"/>
      <c r="G11" s="9"/>
      <c r="H11" s="9"/>
      <c r="I11" s="9"/>
    </row>
    <row r="12" spans="1:9" ht="23.25">
      <c r="A12" s="351"/>
      <c r="B12" s="9"/>
      <c r="C12" s="9"/>
      <c r="D12" s="295" t="s">
        <v>1100</v>
      </c>
      <c r="E12" s="9" t="s">
        <v>1101</v>
      </c>
      <c r="F12" s="9"/>
      <c r="G12" s="9"/>
      <c r="H12" s="9"/>
      <c r="I12" s="9"/>
    </row>
    <row r="13" spans="1:9" ht="23.25">
      <c r="A13" s="351"/>
      <c r="B13" s="9"/>
      <c r="C13" s="9"/>
      <c r="D13" s="295" t="s">
        <v>1624</v>
      </c>
      <c r="E13" s="86">
        <v>0.49</v>
      </c>
      <c r="F13" s="9"/>
      <c r="G13" s="9"/>
      <c r="H13" s="9"/>
      <c r="I13" s="9"/>
    </row>
    <row r="14" spans="1:9" ht="18">
      <c r="A14" s="348"/>
      <c r="B14" s="9"/>
      <c r="C14" s="9"/>
      <c r="D14" s="295" t="s">
        <v>1625</v>
      </c>
      <c r="E14" s="86">
        <v>0.5</v>
      </c>
      <c r="F14" s="9"/>
      <c r="G14" s="9"/>
      <c r="H14" s="9"/>
      <c r="I14" s="9"/>
    </row>
    <row r="15" spans="1:9" ht="20.25">
      <c r="A15" s="352"/>
      <c r="B15" s="9"/>
      <c r="C15" s="9"/>
      <c r="D15" s="295" t="s">
        <v>1626</v>
      </c>
      <c r="E15" s="86">
        <v>0.56</v>
      </c>
      <c r="F15" s="9"/>
      <c r="G15" s="9"/>
      <c r="H15" s="9"/>
      <c r="I15" s="9"/>
    </row>
    <row r="16" spans="1:9" ht="12.75">
      <c r="A16" s="295"/>
      <c r="B16" s="9"/>
      <c r="C16" s="9"/>
      <c r="D16" s="295" t="s">
        <v>1627</v>
      </c>
      <c r="E16" s="86">
        <v>0.62</v>
      </c>
      <c r="F16" s="9"/>
      <c r="G16" s="9"/>
      <c r="H16" s="9"/>
      <c r="I16" s="9"/>
    </row>
    <row r="17" spans="1:9" ht="12.75">
      <c r="A17" s="295"/>
      <c r="B17" s="9"/>
      <c r="C17" s="9"/>
      <c r="D17" s="295" t="s">
        <v>1623</v>
      </c>
      <c r="E17" s="86">
        <v>0.65</v>
      </c>
      <c r="F17" s="9"/>
      <c r="G17" s="9"/>
      <c r="H17" s="9"/>
      <c r="I17" s="9"/>
    </row>
    <row r="18" spans="1:9" ht="12.75">
      <c r="A18" s="54"/>
      <c r="B18" s="9"/>
      <c r="C18" s="9"/>
      <c r="D18" s="13"/>
      <c r="E18" s="86"/>
      <c r="F18" s="9"/>
      <c r="G18" s="9"/>
      <c r="H18" s="9"/>
      <c r="I18" s="9"/>
    </row>
    <row r="19" spans="1:9" ht="12.75">
      <c r="A19" s="54"/>
      <c r="B19" s="9"/>
      <c r="C19" s="9"/>
      <c r="D19" s="13"/>
      <c r="E19" s="9"/>
      <c r="F19" s="9"/>
      <c r="G19" s="9"/>
      <c r="H19" s="9"/>
      <c r="I19" s="9"/>
    </row>
    <row r="20" spans="1:9" ht="12.75">
      <c r="A20" s="54"/>
      <c r="B20" s="9"/>
      <c r="C20" s="9"/>
      <c r="D20" s="13"/>
      <c r="E20" s="9"/>
      <c r="F20" s="9"/>
      <c r="G20" s="9"/>
      <c r="H20" s="9"/>
      <c r="I20" s="9"/>
    </row>
    <row r="21" spans="1:9" ht="12.75">
      <c r="A21" s="54"/>
      <c r="B21" s="9"/>
      <c r="C21" s="9"/>
      <c r="D21" s="13"/>
      <c r="E21" s="9"/>
      <c r="F21" s="9"/>
      <c r="G21" s="9"/>
      <c r="H21" s="9"/>
      <c r="I21" s="9"/>
    </row>
    <row r="22" spans="1:9" ht="12.75">
      <c r="A22" s="54"/>
      <c r="B22" s="9"/>
      <c r="C22" s="9"/>
      <c r="D22" s="13"/>
      <c r="E22" s="9"/>
      <c r="F22" s="9"/>
      <c r="G22" s="9"/>
      <c r="H22" s="9"/>
      <c r="I22" s="9"/>
    </row>
    <row r="23" spans="1:9" ht="12.75">
      <c r="A23" s="54"/>
      <c r="B23" s="9"/>
      <c r="C23" s="9"/>
      <c r="D23" s="13"/>
      <c r="E23" s="9"/>
      <c r="F23" s="9"/>
      <c r="G23" s="9"/>
      <c r="H23" s="9"/>
      <c r="I23" s="9"/>
    </row>
    <row r="24" spans="1:9" ht="12.75">
      <c r="A24" s="54"/>
      <c r="B24" s="9"/>
      <c r="C24" s="9"/>
      <c r="D24" s="13"/>
      <c r="E24" s="9"/>
      <c r="F24" s="9"/>
      <c r="G24" s="9"/>
      <c r="H24" s="9"/>
      <c r="I24" s="9"/>
    </row>
    <row r="25" spans="1:9" ht="12.75">
      <c r="A25" s="54"/>
      <c r="B25" s="9"/>
      <c r="C25" s="9"/>
      <c r="D25" s="13"/>
      <c r="E25" s="9"/>
      <c r="F25" s="9"/>
      <c r="G25" s="9"/>
      <c r="H25" s="9"/>
      <c r="I25" s="9"/>
    </row>
    <row r="26" spans="1:9" ht="12.75">
      <c r="A26" s="54"/>
      <c r="B26" s="9"/>
      <c r="C26" s="9"/>
      <c r="D26" s="13"/>
      <c r="E26" s="9"/>
      <c r="F26" s="9"/>
      <c r="G26" s="9"/>
      <c r="H26" s="9"/>
      <c r="I26" s="9"/>
    </row>
    <row r="27" spans="1:9" ht="12.75">
      <c r="A27" s="54"/>
      <c r="B27" s="9"/>
      <c r="C27" s="9"/>
      <c r="D27" s="13"/>
      <c r="E27" s="390"/>
      <c r="F27" s="86"/>
      <c r="G27" s="9"/>
      <c r="H27" s="9"/>
      <c r="I27" s="9"/>
    </row>
    <row r="28" spans="1:9" ht="12.75">
      <c r="A28" s="54"/>
      <c r="B28" s="9"/>
      <c r="C28" s="9"/>
      <c r="D28" s="13"/>
      <c r="E28" s="390"/>
      <c r="F28" s="86"/>
      <c r="G28" s="9"/>
      <c r="H28" s="9"/>
      <c r="I28" s="9"/>
    </row>
    <row r="29" spans="1:9" ht="12.75">
      <c r="A29" s="54"/>
      <c r="B29" s="9"/>
      <c r="C29" s="9"/>
      <c r="D29" s="13"/>
      <c r="E29" s="390"/>
      <c r="F29" s="86"/>
      <c r="G29" s="9"/>
      <c r="H29" s="9"/>
      <c r="I29" s="9"/>
    </row>
    <row r="30" spans="1:9" ht="12.75">
      <c r="A30" s="54"/>
      <c r="B30" s="9"/>
      <c r="C30" s="9"/>
      <c r="D30" s="13"/>
      <c r="E30" s="101"/>
      <c r="F30" s="13"/>
      <c r="G30" s="9"/>
      <c r="H30" s="9"/>
      <c r="I30" s="9"/>
    </row>
    <row r="31" spans="1:9" ht="12.75">
      <c r="A31" s="54"/>
      <c r="B31" s="9"/>
      <c r="C31" s="9"/>
      <c r="D31" s="13"/>
      <c r="E31" s="13"/>
      <c r="F31" s="13"/>
      <c r="G31" s="9"/>
      <c r="H31" s="9"/>
      <c r="I31" s="9"/>
    </row>
    <row r="32" spans="1:9" ht="12.75">
      <c r="A32" s="54"/>
      <c r="B32" s="9"/>
      <c r="C32" s="9"/>
      <c r="D32" s="13"/>
      <c r="E32" s="9"/>
      <c r="F32" s="9"/>
      <c r="G32" s="9"/>
      <c r="H32" s="9"/>
      <c r="I32" s="9"/>
    </row>
    <row r="33" spans="1:9" ht="12.75">
      <c r="A33" s="54"/>
      <c r="B33" s="9"/>
      <c r="C33" s="9"/>
      <c r="D33" s="13"/>
      <c r="E33" s="390"/>
      <c r="F33" s="86"/>
      <c r="G33" s="9"/>
      <c r="H33" s="9"/>
      <c r="I33" s="9"/>
    </row>
    <row r="34" spans="1:9" ht="12.75">
      <c r="A34" s="295"/>
      <c r="B34" s="9"/>
      <c r="C34" s="9"/>
      <c r="D34" s="13"/>
      <c r="E34" s="390"/>
      <c r="F34" s="86"/>
      <c r="G34" s="9"/>
      <c r="H34" s="9"/>
      <c r="I34" s="9"/>
    </row>
    <row r="35" spans="1:9" ht="12.75">
      <c r="A35" s="295"/>
      <c r="B35" s="9"/>
      <c r="C35" s="9"/>
      <c r="D35" s="13"/>
      <c r="E35" s="390"/>
      <c r="F35" s="86"/>
      <c r="G35" s="9"/>
      <c r="H35" s="9"/>
      <c r="I35" s="9"/>
    </row>
    <row r="36" spans="1:9" ht="56.25" customHeight="1" thickBot="1">
      <c r="A36" s="386"/>
      <c r="B36" s="385"/>
      <c r="C36" s="385"/>
      <c r="D36" s="385"/>
      <c r="E36" s="385"/>
      <c r="F36" s="385"/>
      <c r="G36" s="385"/>
      <c r="H36" s="385"/>
      <c r="I36" s="385"/>
    </row>
    <row r="37" spans="1:9" ht="33.75" customHeight="1" thickTop="1">
      <c r="A37" s="54"/>
      <c r="B37" s="13"/>
      <c r="C37" s="13"/>
      <c r="D37" s="13"/>
      <c r="E37" s="13"/>
      <c r="F37" s="13"/>
      <c r="G37" s="13"/>
      <c r="H37" s="13"/>
      <c r="I37" s="686" t="s">
        <v>697</v>
      </c>
    </row>
  </sheetData>
  <printOptions horizontalCentered="1"/>
  <pageMargins left="0.2755905511811024" right="0.2362204724409449" top="0.5" bottom="0.5905511811023623" header="0.37" footer="0.31496062992125984"/>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A1:M31"/>
  <sheetViews>
    <sheetView zoomScale="74" zoomScaleNormal="74" workbookViewId="0" topLeftCell="A3">
      <selection activeCell="C24" sqref="C24"/>
    </sheetView>
  </sheetViews>
  <sheetFormatPr defaultColWidth="9.140625" defaultRowHeight="12.75"/>
  <cols>
    <col min="1" max="1" width="3.421875" style="392" customWidth="1"/>
    <col min="2" max="2" width="2.7109375" style="0" customWidth="1"/>
    <col min="3" max="3" width="34.8515625" style="0" customWidth="1"/>
    <col min="4" max="4" width="10.7109375" style="37" customWidth="1"/>
    <col min="5" max="5" width="7.28125" style="126" customWidth="1"/>
    <col min="6" max="6" width="10.7109375" style="37" customWidth="1"/>
    <col min="7" max="7" width="7.28125" style="37" customWidth="1"/>
    <col min="8" max="8" width="10.7109375" style="37" customWidth="1"/>
    <col min="9" max="9" width="7.28125" style="37" customWidth="1"/>
    <col min="10" max="10" width="10.7109375" style="37" customWidth="1"/>
    <col min="11" max="11" width="7.28125" style="37" customWidth="1"/>
    <col min="12" max="12" width="10.7109375" style="37" customWidth="1"/>
    <col min="13" max="13" width="7.28125" style="37" customWidth="1"/>
  </cols>
  <sheetData>
    <row r="1" spans="1:13" ht="32.25">
      <c r="A1" s="453"/>
      <c r="B1" s="16"/>
      <c r="C1" s="16"/>
      <c r="D1" s="265" t="s">
        <v>1871</v>
      </c>
      <c r="E1" s="263" t="s">
        <v>765</v>
      </c>
      <c r="F1" s="265" t="s">
        <v>915</v>
      </c>
      <c r="G1" s="263" t="s">
        <v>765</v>
      </c>
      <c r="H1" s="265" t="s">
        <v>242</v>
      </c>
      <c r="I1" s="263" t="s">
        <v>765</v>
      </c>
      <c r="J1" s="265" t="s">
        <v>243</v>
      </c>
      <c r="K1" s="263" t="s">
        <v>765</v>
      </c>
      <c r="L1" s="265" t="s">
        <v>244</v>
      </c>
      <c r="M1" s="263" t="s">
        <v>765</v>
      </c>
    </row>
    <row r="2" spans="1:13" ht="18.75" customHeight="1">
      <c r="A2" s="187" t="s">
        <v>893</v>
      </c>
      <c r="B2" s="271"/>
      <c r="C2" s="271"/>
      <c r="D2" s="275">
        <f>SUM(D3,D6,D12,D18:D22)</f>
        <v>43624</v>
      </c>
      <c r="E2" s="274">
        <f aca="true" t="shared" si="0" ref="E2:E20">(D2/F2)-100%</f>
        <v>0.11819137210673358</v>
      </c>
      <c r="F2" s="275">
        <f>SUM(F3,F6,F12,F18:F22)</f>
        <v>39013</v>
      </c>
      <c r="G2" s="274">
        <f>(F2/H2)-100%</f>
        <v>0.2547197118322453</v>
      </c>
      <c r="H2" s="275">
        <f>SUM(H3,H6,H12,H18:H22)</f>
        <v>31093</v>
      </c>
      <c r="I2" s="274">
        <f>(H2/J2)-100%</f>
        <v>0.09834328305485895</v>
      </c>
      <c r="J2" s="275">
        <f>SUM(J3,J6,J12,J18:J22)</f>
        <v>28309</v>
      </c>
      <c r="K2" s="274" t="s">
        <v>518</v>
      </c>
      <c r="L2" s="276"/>
      <c r="M2" s="274"/>
    </row>
    <row r="3" spans="1:13" s="2" customFormat="1" ht="21.75" customHeight="1">
      <c r="A3" s="454"/>
      <c r="B3" s="15" t="s">
        <v>375</v>
      </c>
      <c r="C3" s="15"/>
      <c r="D3" s="198">
        <v>25129</v>
      </c>
      <c r="E3" s="199">
        <f t="shared" si="0"/>
        <v>0.07480752780153987</v>
      </c>
      <c r="F3" s="198">
        <f>SUM(F4:F5)</f>
        <v>23380</v>
      </c>
      <c r="G3" s="199">
        <f>(F3/H3)-100%</f>
        <v>0.3824503311258278</v>
      </c>
      <c r="H3" s="198">
        <v>16912</v>
      </c>
      <c r="I3" s="199">
        <f>(H3/J3)-100%</f>
        <v>0.10579312148554987</v>
      </c>
      <c r="J3" s="198">
        <v>15294</v>
      </c>
      <c r="K3" s="199" t="s">
        <v>518</v>
      </c>
      <c r="L3" s="198"/>
      <c r="M3" s="199"/>
    </row>
    <row r="4" spans="1:13" s="2" customFormat="1" ht="14.25">
      <c r="A4" s="455"/>
      <c r="B4" s="15"/>
      <c r="C4" s="21" t="s">
        <v>911</v>
      </c>
      <c r="D4" s="200">
        <v>13788</v>
      </c>
      <c r="E4" s="204">
        <f t="shared" si="0"/>
        <v>0.7134335777308314</v>
      </c>
      <c r="F4" s="200">
        <v>8047</v>
      </c>
      <c r="G4" s="199"/>
      <c r="H4" s="198"/>
      <c r="I4" s="199"/>
      <c r="J4" s="198"/>
      <c r="K4" s="199"/>
      <c r="L4" s="198"/>
      <c r="M4" s="199"/>
    </row>
    <row r="5" spans="1:13" s="2" customFormat="1" ht="14.25">
      <c r="A5" s="455"/>
      <c r="B5" s="15"/>
      <c r="C5" s="21" t="s">
        <v>910</v>
      </c>
      <c r="D5" s="200">
        <v>11341</v>
      </c>
      <c r="E5" s="204">
        <f t="shared" si="0"/>
        <v>-0.2603534859453467</v>
      </c>
      <c r="F5" s="200">
        <v>15333</v>
      </c>
      <c r="G5" s="199"/>
      <c r="H5" s="198"/>
      <c r="I5" s="199"/>
      <c r="J5" s="198"/>
      <c r="K5" s="199"/>
      <c r="L5" s="198"/>
      <c r="M5" s="199"/>
    </row>
    <row r="6" spans="1:13" s="2" customFormat="1" ht="20.25" customHeight="1">
      <c r="A6" s="454"/>
      <c r="B6" s="15" t="s">
        <v>376</v>
      </c>
      <c r="C6" s="15"/>
      <c r="D6" s="198">
        <v>15295</v>
      </c>
      <c r="E6" s="199">
        <f t="shared" si="0"/>
        <v>0.19203491543917073</v>
      </c>
      <c r="F6" s="198">
        <f>SUM(F7:F11)</f>
        <v>12831</v>
      </c>
      <c r="G6" s="199">
        <f>(F6/H6)-100%</f>
        <v>0.09657294248354842</v>
      </c>
      <c r="H6" s="198">
        <v>11701</v>
      </c>
      <c r="I6" s="199">
        <f>(H6/J6)-100%</f>
        <v>0.04941704035874439</v>
      </c>
      <c r="J6" s="198">
        <v>11150</v>
      </c>
      <c r="K6" s="199" t="s">
        <v>518</v>
      </c>
      <c r="L6" s="198"/>
      <c r="M6" s="199"/>
    </row>
    <row r="7" spans="1:13" ht="14.25">
      <c r="A7" s="456"/>
      <c r="B7" s="9"/>
      <c r="C7" s="9" t="s">
        <v>754</v>
      </c>
      <c r="D7" s="200">
        <v>9045</v>
      </c>
      <c r="E7" s="204">
        <f t="shared" si="0"/>
        <v>0.257123002084781</v>
      </c>
      <c r="F7" s="200">
        <v>7195</v>
      </c>
      <c r="G7" s="199"/>
      <c r="H7" s="200"/>
      <c r="I7" s="199"/>
      <c r="J7" s="200"/>
      <c r="K7" s="199"/>
      <c r="L7" s="200"/>
      <c r="M7" s="199"/>
    </row>
    <row r="8" spans="1:13" ht="14.25">
      <c r="A8" s="456"/>
      <c r="B8" s="9"/>
      <c r="C8" s="9" t="s">
        <v>378</v>
      </c>
      <c r="D8" s="200">
        <v>2237</v>
      </c>
      <c r="E8" s="204">
        <f t="shared" si="0"/>
        <v>0.38771712158808924</v>
      </c>
      <c r="F8" s="200">
        <v>1612</v>
      </c>
      <c r="G8" s="199"/>
      <c r="H8" s="200"/>
      <c r="I8" s="199"/>
      <c r="J8" s="200"/>
      <c r="K8" s="199"/>
      <c r="L8" s="200"/>
      <c r="M8" s="199"/>
    </row>
    <row r="9" spans="1:13" ht="14.25">
      <c r="A9" s="456"/>
      <c r="B9" s="9"/>
      <c r="C9" s="9" t="s">
        <v>887</v>
      </c>
      <c r="D9" s="200">
        <v>1970</v>
      </c>
      <c r="E9" s="204">
        <f t="shared" si="0"/>
        <v>0.3558155540261527</v>
      </c>
      <c r="F9" s="200">
        <v>1453</v>
      </c>
      <c r="G9" s="199"/>
      <c r="H9" s="200"/>
      <c r="I9" s="199"/>
      <c r="J9" s="200"/>
      <c r="K9" s="199"/>
      <c r="L9" s="200"/>
      <c r="M9" s="199"/>
    </row>
    <row r="10" spans="1:13" ht="14.25">
      <c r="A10" s="456"/>
      <c r="B10" s="9"/>
      <c r="C10" s="9" t="s">
        <v>912</v>
      </c>
      <c r="D10" s="200">
        <v>1078</v>
      </c>
      <c r="E10" s="204">
        <f t="shared" si="0"/>
        <v>-0.29032258064516125</v>
      </c>
      <c r="F10" s="200">
        <v>1519</v>
      </c>
      <c r="G10" s="199"/>
      <c r="H10" s="200"/>
      <c r="I10" s="199"/>
      <c r="J10" s="200"/>
      <c r="K10" s="199"/>
      <c r="L10" s="200"/>
      <c r="M10" s="199"/>
    </row>
    <row r="11" spans="1:13" ht="14.25">
      <c r="A11" s="456"/>
      <c r="B11" s="9"/>
      <c r="C11" s="9" t="s">
        <v>888</v>
      </c>
      <c r="D11" s="200">
        <v>965</v>
      </c>
      <c r="E11" s="204">
        <f t="shared" si="0"/>
        <v>-0.08269961977186313</v>
      </c>
      <c r="F11" s="200">
        <v>1052</v>
      </c>
      <c r="G11" s="199"/>
      <c r="H11" s="200"/>
      <c r="I11" s="199"/>
      <c r="J11" s="200"/>
      <c r="K11" s="199"/>
      <c r="L11" s="200"/>
      <c r="M11" s="199"/>
    </row>
    <row r="12" spans="1:13" s="2" customFormat="1" ht="19.5" customHeight="1">
      <c r="A12" s="454"/>
      <c r="B12" s="15" t="s">
        <v>377</v>
      </c>
      <c r="C12" s="15"/>
      <c r="D12" s="198">
        <v>1050</v>
      </c>
      <c r="E12" s="199">
        <f t="shared" si="0"/>
        <v>-0.05234657039711188</v>
      </c>
      <c r="F12" s="198">
        <f>SUM(F13:F17)</f>
        <v>1108</v>
      </c>
      <c r="G12" s="199">
        <f>(F12/H12)-100%</f>
        <v>-0.06497890295358655</v>
      </c>
      <c r="H12" s="198">
        <v>1185</v>
      </c>
      <c r="I12" s="199">
        <f>(H12/J12)-100%</f>
        <v>4.954773869346734</v>
      </c>
      <c r="J12" s="198">
        <v>199</v>
      </c>
      <c r="K12" s="199" t="s">
        <v>518</v>
      </c>
      <c r="L12" s="198"/>
      <c r="M12" s="199"/>
    </row>
    <row r="13" spans="1:13" ht="14.25">
      <c r="A13" s="456"/>
      <c r="B13" s="9"/>
      <c r="C13" s="9" t="s">
        <v>612</v>
      </c>
      <c r="D13" s="200">
        <v>509</v>
      </c>
      <c r="E13" s="204">
        <f t="shared" si="0"/>
        <v>0.6579804560260587</v>
      </c>
      <c r="F13" s="200">
        <v>307</v>
      </c>
      <c r="G13" s="199"/>
      <c r="H13" s="200"/>
      <c r="I13" s="199"/>
      <c r="J13" s="200"/>
      <c r="K13" s="199"/>
      <c r="L13" s="200"/>
      <c r="M13" s="199"/>
    </row>
    <row r="14" spans="1:13" ht="14.25">
      <c r="A14" s="456"/>
      <c r="B14" s="9"/>
      <c r="C14" s="9" t="s">
        <v>869</v>
      </c>
      <c r="D14" s="200">
        <v>233</v>
      </c>
      <c r="E14" s="204">
        <f t="shared" si="0"/>
        <v>-0.19931271477663226</v>
      </c>
      <c r="F14" s="200">
        <v>291</v>
      </c>
      <c r="G14" s="199"/>
      <c r="H14" s="200"/>
      <c r="I14" s="199"/>
      <c r="J14" s="200"/>
      <c r="K14" s="199"/>
      <c r="L14" s="200"/>
      <c r="M14" s="199"/>
    </row>
    <row r="15" spans="1:13" ht="14.25">
      <c r="A15" s="456"/>
      <c r="B15" s="9"/>
      <c r="C15" s="9" t="s">
        <v>756</v>
      </c>
      <c r="D15" s="200">
        <v>148</v>
      </c>
      <c r="E15" s="204">
        <f t="shared" si="0"/>
        <v>0.049645390070921946</v>
      </c>
      <c r="F15" s="200">
        <v>141</v>
      </c>
      <c r="G15" s="199"/>
      <c r="H15" s="200"/>
      <c r="I15" s="199"/>
      <c r="J15" s="200"/>
      <c r="K15" s="199"/>
      <c r="L15" s="200"/>
      <c r="M15" s="199"/>
    </row>
    <row r="16" spans="1:13" ht="14.25">
      <c r="A16" s="456"/>
      <c r="B16" s="9"/>
      <c r="C16" s="9" t="s">
        <v>757</v>
      </c>
      <c r="D16" s="200">
        <v>83</v>
      </c>
      <c r="E16" s="204">
        <f t="shared" si="0"/>
        <v>-0.6745098039215687</v>
      </c>
      <c r="F16" s="200">
        <v>255</v>
      </c>
      <c r="G16" s="199"/>
      <c r="H16" s="200"/>
      <c r="I16" s="199"/>
      <c r="J16" s="200"/>
      <c r="K16" s="199"/>
      <c r="L16" s="200"/>
      <c r="M16" s="199"/>
    </row>
    <row r="17" spans="1:13" ht="14.25">
      <c r="A17" s="456"/>
      <c r="B17" s="9"/>
      <c r="C17" s="9" t="s">
        <v>755</v>
      </c>
      <c r="D17" s="200">
        <v>77</v>
      </c>
      <c r="E17" s="204">
        <f t="shared" si="0"/>
        <v>-0.32456140350877194</v>
      </c>
      <c r="F17" s="200">
        <v>114</v>
      </c>
      <c r="G17" s="199"/>
      <c r="H17" s="200"/>
      <c r="I17" s="199"/>
      <c r="J17" s="200"/>
      <c r="K17" s="199"/>
      <c r="L17" s="200"/>
      <c r="M17" s="199"/>
    </row>
    <row r="18" spans="1:13" s="2" customFormat="1" ht="20.25" customHeight="1">
      <c r="A18" s="455"/>
      <c r="B18" s="15" t="s">
        <v>379</v>
      </c>
      <c r="C18" s="15"/>
      <c r="D18" s="198">
        <v>574</v>
      </c>
      <c r="E18" s="199">
        <f t="shared" si="0"/>
        <v>-0.24869109947643975</v>
      </c>
      <c r="F18" s="198">
        <v>764</v>
      </c>
      <c r="G18" s="199">
        <f>(F18/H18)-100%</f>
        <v>0.305982905982906</v>
      </c>
      <c r="H18" s="198">
        <v>585</v>
      </c>
      <c r="I18" s="199">
        <f>(H18/J18)-100%</f>
        <v>-0.40306122448979587</v>
      </c>
      <c r="J18" s="198">
        <v>980</v>
      </c>
      <c r="K18" s="199" t="s">
        <v>518</v>
      </c>
      <c r="L18" s="198"/>
      <c r="M18" s="199"/>
    </row>
    <row r="19" spans="1:13" s="2" customFormat="1" ht="19.5" customHeight="1">
      <c r="A19" s="455"/>
      <c r="B19" s="15" t="s">
        <v>380</v>
      </c>
      <c r="C19" s="15"/>
      <c r="D19" s="198">
        <v>631</v>
      </c>
      <c r="E19" s="199">
        <f t="shared" si="0"/>
        <v>1.436293436293436</v>
      </c>
      <c r="F19" s="198">
        <v>259</v>
      </c>
      <c r="G19" s="199">
        <f>(F19/H19)-100%</f>
        <v>-0.2222222222222222</v>
      </c>
      <c r="H19" s="198">
        <v>333</v>
      </c>
      <c r="I19" s="199">
        <f>(H19/J19)-100%</f>
        <v>1.4130434782608696</v>
      </c>
      <c r="J19" s="198">
        <v>138</v>
      </c>
      <c r="K19" s="199" t="s">
        <v>518</v>
      </c>
      <c r="L19" s="198"/>
      <c r="M19" s="199"/>
    </row>
    <row r="20" spans="1:13" s="2" customFormat="1" ht="20.25" customHeight="1">
      <c r="A20" s="455"/>
      <c r="B20" s="15" t="s">
        <v>381</v>
      </c>
      <c r="C20" s="15"/>
      <c r="D20" s="198">
        <v>643</v>
      </c>
      <c r="E20" s="199">
        <f t="shared" si="0"/>
        <v>-0.041728763040238426</v>
      </c>
      <c r="F20" s="198">
        <v>671</v>
      </c>
      <c r="G20" s="199">
        <f>(F20/H20)-100%</f>
        <v>0.779840848806366</v>
      </c>
      <c r="H20" s="198">
        <v>377</v>
      </c>
      <c r="I20" s="199">
        <f>(H20/J20)-100%</f>
        <v>-0.31204379562043794</v>
      </c>
      <c r="J20" s="198">
        <v>548</v>
      </c>
      <c r="K20" s="199" t="s">
        <v>518</v>
      </c>
      <c r="L20" s="198"/>
      <c r="M20" s="199"/>
    </row>
    <row r="21" spans="1:13" s="2" customFormat="1" ht="20.25" customHeight="1">
      <c r="A21" s="455"/>
      <c r="B21" s="15" t="s">
        <v>374</v>
      </c>
      <c r="C21" s="15"/>
      <c r="D21" s="198">
        <v>302</v>
      </c>
      <c r="E21" s="199" t="s">
        <v>518</v>
      </c>
      <c r="F21" s="198"/>
      <c r="G21" s="199"/>
      <c r="H21" s="198"/>
      <c r="I21" s="199"/>
      <c r="J21" s="198"/>
      <c r="K21" s="199"/>
      <c r="L21" s="29"/>
      <c r="M21" s="199"/>
    </row>
    <row r="22" spans="1:13" ht="20.25" customHeight="1">
      <c r="A22" s="457"/>
      <c r="B22" s="197" t="s">
        <v>382</v>
      </c>
      <c r="C22" s="197"/>
      <c r="D22" s="201">
        <v>0</v>
      </c>
      <c r="E22" s="202">
        <v>0</v>
      </c>
      <c r="F22" s="201">
        <v>0</v>
      </c>
      <c r="G22" s="202">
        <v>0</v>
      </c>
      <c r="H22" s="201">
        <v>0</v>
      </c>
      <c r="I22" s="202">
        <v>0</v>
      </c>
      <c r="J22" s="201">
        <v>0</v>
      </c>
      <c r="K22" s="202" t="s">
        <v>518</v>
      </c>
      <c r="L22" s="203"/>
      <c r="M22" s="202"/>
    </row>
    <row r="23" spans="1:13" ht="14.25">
      <c r="A23" s="458"/>
      <c r="B23" s="19"/>
      <c r="C23" s="19"/>
      <c r="D23" s="10"/>
      <c r="E23" s="75"/>
      <c r="F23" s="10"/>
      <c r="G23" s="10"/>
      <c r="H23" s="10"/>
      <c r="I23" s="10"/>
      <c r="J23" s="10"/>
      <c r="K23" s="10"/>
      <c r="L23" s="10"/>
      <c r="M23" s="35"/>
    </row>
    <row r="24" spans="1:13" ht="14.25">
      <c r="A24" s="459" t="s">
        <v>751</v>
      </c>
      <c r="B24" s="13" t="s">
        <v>151</v>
      </c>
      <c r="C24" s="13"/>
      <c r="D24" s="35"/>
      <c r="E24" s="98"/>
      <c r="F24" s="35"/>
      <c r="G24" s="35"/>
      <c r="H24" s="35"/>
      <c r="I24" s="35"/>
      <c r="J24" s="35"/>
      <c r="K24" s="35"/>
      <c r="L24" s="35"/>
      <c r="M24" s="35"/>
    </row>
    <row r="25" spans="1:13" ht="14.25">
      <c r="A25" s="459" t="s">
        <v>750</v>
      </c>
      <c r="B25" s="13" t="s">
        <v>152</v>
      </c>
      <c r="C25" s="13"/>
      <c r="D25" s="35"/>
      <c r="E25" s="98"/>
      <c r="F25" s="35"/>
      <c r="G25" s="35"/>
      <c r="H25" s="35"/>
      <c r="I25" s="35"/>
      <c r="J25" s="35"/>
      <c r="K25" s="35"/>
      <c r="L25" s="35"/>
      <c r="M25" s="35"/>
    </row>
    <row r="26" spans="1:13" ht="14.25">
      <c r="A26" s="459" t="s">
        <v>752</v>
      </c>
      <c r="B26" s="13" t="s">
        <v>153</v>
      </c>
      <c r="C26" s="13"/>
      <c r="D26" s="35"/>
      <c r="E26" s="98"/>
      <c r="F26" s="35"/>
      <c r="G26" s="35"/>
      <c r="H26" s="35"/>
      <c r="I26" s="35"/>
      <c r="J26" s="35"/>
      <c r="K26" s="35"/>
      <c r="L26" s="35"/>
      <c r="M26" s="35"/>
    </row>
    <row r="27" spans="1:13" ht="14.25">
      <c r="A27" s="459" t="s">
        <v>753</v>
      </c>
      <c r="B27" s="13" t="s">
        <v>154</v>
      </c>
      <c r="C27" s="13"/>
      <c r="D27" s="35"/>
      <c r="E27" s="98"/>
      <c r="F27" s="35"/>
      <c r="G27" s="35"/>
      <c r="H27" s="35"/>
      <c r="I27" s="35"/>
      <c r="J27" s="35"/>
      <c r="K27" s="35"/>
      <c r="L27" s="35"/>
      <c r="M27" s="35"/>
    </row>
    <row r="28" spans="1:13" ht="14.25">
      <c r="A28" s="459" t="s">
        <v>758</v>
      </c>
      <c r="B28" s="13" t="s">
        <v>155</v>
      </c>
      <c r="C28" s="13"/>
      <c r="D28" s="35"/>
      <c r="E28" s="98"/>
      <c r="F28" s="35"/>
      <c r="G28" s="35"/>
      <c r="H28" s="35"/>
      <c r="I28" s="35"/>
      <c r="J28" s="35"/>
      <c r="K28" s="35"/>
      <c r="L28" s="35"/>
      <c r="M28" s="35"/>
    </row>
    <row r="29" spans="1:13" ht="14.25">
      <c r="A29" s="459" t="s">
        <v>759</v>
      </c>
      <c r="B29" s="13" t="s">
        <v>156</v>
      </c>
      <c r="C29" s="13"/>
      <c r="D29" s="35"/>
      <c r="E29" s="98"/>
      <c r="F29" s="35"/>
      <c r="G29" s="35"/>
      <c r="H29" s="35"/>
      <c r="I29" s="35"/>
      <c r="J29" s="35"/>
      <c r="K29" s="35"/>
      <c r="L29" s="35"/>
      <c r="M29" s="35"/>
    </row>
    <row r="30" spans="1:13" ht="14.25">
      <c r="A30" s="459" t="s">
        <v>760</v>
      </c>
      <c r="B30" s="13" t="s">
        <v>157</v>
      </c>
      <c r="C30" s="13"/>
      <c r="D30" s="35"/>
      <c r="E30" s="98"/>
      <c r="F30" s="35"/>
      <c r="G30" s="35"/>
      <c r="H30" s="35"/>
      <c r="I30" s="35"/>
      <c r="J30" s="35"/>
      <c r="K30" s="35"/>
      <c r="L30" s="35"/>
      <c r="M30" s="35"/>
    </row>
    <row r="31" spans="1:13" ht="14.25">
      <c r="A31" s="459" t="s">
        <v>764</v>
      </c>
      <c r="B31" s="13" t="s">
        <v>158</v>
      </c>
      <c r="C31" s="13"/>
      <c r="D31" s="35"/>
      <c r="E31" s="98"/>
      <c r="F31" s="35"/>
      <c r="G31" s="35"/>
      <c r="H31" s="35"/>
      <c r="I31" s="35"/>
      <c r="J31" s="35"/>
      <c r="K31" s="35"/>
      <c r="L31" s="35"/>
      <c r="M31" s="35"/>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110C.  TENPRINT FINGERPRINT RECORDS PROCESSED ANNUALLY: CRIMINAL/NONCRIMINAL</oddHeader>
    <oddFooter>&amp;L&amp;8&amp;F  &amp;A&amp;R&amp;8&amp;P of &amp;N</oddFooter>
  </headerFooter>
</worksheet>
</file>

<file path=xl/worksheets/sheet11.xml><?xml version="1.0" encoding="utf-8"?>
<worksheet xmlns="http://schemas.openxmlformats.org/spreadsheetml/2006/main" xmlns:r="http://schemas.openxmlformats.org/officeDocument/2006/relationships">
  <dimension ref="A1:L12"/>
  <sheetViews>
    <sheetView zoomScale="74" zoomScaleNormal="74" workbookViewId="0" topLeftCell="A1">
      <selection activeCell="C10" sqref="C10"/>
    </sheetView>
  </sheetViews>
  <sheetFormatPr defaultColWidth="9.140625" defaultRowHeight="12.75"/>
  <cols>
    <col min="1" max="1" width="3.421875" style="392" customWidth="1"/>
    <col min="2" max="2" width="40.28125" style="0" customWidth="1"/>
    <col min="3" max="3" width="10.7109375" style="37" customWidth="1"/>
    <col min="4" max="4" width="7.28125" style="126" customWidth="1"/>
    <col min="5" max="5" width="10.7109375" style="37" customWidth="1"/>
    <col min="6" max="6" width="7.28125" style="37" customWidth="1"/>
    <col min="7" max="7" width="10.7109375" style="37" customWidth="1"/>
    <col min="8" max="8" width="7.28125" style="37" customWidth="1"/>
    <col min="9" max="9" width="10.7109375" style="37" customWidth="1"/>
    <col min="10" max="10" width="7.28125" style="37" customWidth="1"/>
  </cols>
  <sheetData>
    <row r="1" spans="1:12" ht="32.25">
      <c r="A1" s="16"/>
      <c r="B1" s="16"/>
      <c r="C1" s="265" t="s">
        <v>1871</v>
      </c>
      <c r="D1" s="263" t="s">
        <v>765</v>
      </c>
      <c r="E1" s="265" t="s">
        <v>915</v>
      </c>
      <c r="F1" s="263" t="s">
        <v>765</v>
      </c>
      <c r="G1" s="265" t="s">
        <v>242</v>
      </c>
      <c r="H1" s="263" t="s">
        <v>765</v>
      </c>
      <c r="I1" s="265" t="s">
        <v>243</v>
      </c>
      <c r="J1" s="263" t="s">
        <v>765</v>
      </c>
      <c r="K1" s="265" t="s">
        <v>244</v>
      </c>
      <c r="L1" s="263" t="s">
        <v>765</v>
      </c>
    </row>
    <row r="2" spans="1:12" ht="18.75" customHeight="1">
      <c r="A2" s="187" t="s">
        <v>893</v>
      </c>
      <c r="B2" s="277"/>
      <c r="C2" s="275">
        <f>SUM(C3:C4)</f>
        <v>186812</v>
      </c>
      <c r="D2" s="274">
        <f>C2/E2-100%</f>
        <v>0.16162891200666585</v>
      </c>
      <c r="E2" s="275">
        <f>SUM(E3:E4)</f>
        <v>160819</v>
      </c>
      <c r="F2" s="274">
        <f>E2/G2-100%</f>
        <v>0.08770992418042489</v>
      </c>
      <c r="G2" s="376">
        <f>SUM(G3:G4)</f>
        <v>147851</v>
      </c>
      <c r="H2" s="274">
        <f>G2/I2-100%</f>
        <v>0.3000976055855016</v>
      </c>
      <c r="I2" s="275">
        <f>SUM(I3:I4)</f>
        <v>113723</v>
      </c>
      <c r="J2" s="274" t="s">
        <v>518</v>
      </c>
      <c r="K2" s="376"/>
      <c r="L2" s="274"/>
    </row>
    <row r="3" spans="1:12" s="2" customFormat="1" ht="21.75" customHeight="1">
      <c r="A3" s="460"/>
      <c r="B3" s="21" t="s">
        <v>383</v>
      </c>
      <c r="C3" s="173">
        <v>163174</v>
      </c>
      <c r="D3" s="204">
        <f>C3/E3-100%</f>
        <v>0.1884659645442759</v>
      </c>
      <c r="E3" s="173">
        <v>137298</v>
      </c>
      <c r="F3" s="204">
        <f aca="true" t="shared" si="0" ref="F3:H4">E3/G3-100%</f>
        <v>0.03031712917798557</v>
      </c>
      <c r="G3" s="109">
        <v>133258</v>
      </c>
      <c r="H3" s="204">
        <f t="shared" si="0"/>
        <v>0.2912096430370916</v>
      </c>
      <c r="I3" s="200">
        <v>103204</v>
      </c>
      <c r="J3" s="204" t="s">
        <v>518</v>
      </c>
      <c r="K3" s="377"/>
      <c r="L3" s="199"/>
    </row>
    <row r="4" spans="1:12" s="2" customFormat="1" ht="23.25" customHeight="1">
      <c r="A4" s="460"/>
      <c r="B4" s="21" t="s">
        <v>384</v>
      </c>
      <c r="C4" s="173">
        <v>23638</v>
      </c>
      <c r="D4" s="204">
        <f>C4/E4-100%</f>
        <v>0.004974278304493929</v>
      </c>
      <c r="E4" s="173">
        <v>23521</v>
      </c>
      <c r="F4" s="204">
        <f t="shared" si="0"/>
        <v>0.6118001781676146</v>
      </c>
      <c r="G4" s="109">
        <v>14593</v>
      </c>
      <c r="H4" s="204">
        <f t="shared" si="0"/>
        <v>0.3872991729251829</v>
      </c>
      <c r="I4" s="200">
        <v>10519</v>
      </c>
      <c r="J4" s="204" t="s">
        <v>518</v>
      </c>
      <c r="K4" s="377"/>
      <c r="L4" s="199"/>
    </row>
    <row r="5" spans="1:12" ht="14.25">
      <c r="A5" s="457"/>
      <c r="B5" s="273"/>
      <c r="C5" s="218"/>
      <c r="D5" s="279"/>
      <c r="E5" s="218"/>
      <c r="F5" s="279"/>
      <c r="G5" s="225"/>
      <c r="H5" s="278"/>
      <c r="I5" s="218"/>
      <c r="J5" s="278"/>
      <c r="K5" s="225"/>
      <c r="L5" s="278"/>
    </row>
    <row r="6" spans="1:10" ht="30" customHeight="1">
      <c r="A6" s="459" t="s">
        <v>751</v>
      </c>
      <c r="B6" s="13" t="s">
        <v>148</v>
      </c>
      <c r="C6" s="35"/>
      <c r="D6" s="98"/>
      <c r="E6" s="35"/>
      <c r="F6" s="35"/>
      <c r="G6" s="35"/>
      <c r="H6" s="35"/>
      <c r="I6" s="35"/>
      <c r="J6" s="35"/>
    </row>
    <row r="7" spans="1:10" ht="19.5" customHeight="1">
      <c r="A7" s="459" t="s">
        <v>750</v>
      </c>
      <c r="B7" s="13" t="s">
        <v>149</v>
      </c>
      <c r="C7" s="35"/>
      <c r="D7" s="98"/>
      <c r="E7" s="35"/>
      <c r="F7" s="35"/>
      <c r="G7" s="35"/>
      <c r="H7" s="35"/>
      <c r="I7" s="35"/>
      <c r="J7" s="35"/>
    </row>
    <row r="8" spans="1:10" ht="14.25">
      <c r="A8" s="459"/>
      <c r="B8" s="13"/>
      <c r="C8" s="35"/>
      <c r="D8" s="98"/>
      <c r="E8" s="35"/>
      <c r="F8" s="35"/>
      <c r="G8" s="35"/>
      <c r="H8" s="35"/>
      <c r="I8" s="35"/>
      <c r="J8" s="35"/>
    </row>
    <row r="9" spans="1:10" ht="14.25">
      <c r="A9" s="459"/>
      <c r="B9" s="13"/>
      <c r="C9" s="35"/>
      <c r="D9" s="98"/>
      <c r="E9" s="35"/>
      <c r="F9" s="35"/>
      <c r="G9" s="35"/>
      <c r="H9" s="35"/>
      <c r="I9" s="35"/>
      <c r="J9" s="35"/>
    </row>
    <row r="10" spans="1:10" ht="14.25">
      <c r="A10" s="459"/>
      <c r="B10" s="13"/>
      <c r="C10" s="35"/>
      <c r="D10" s="98"/>
      <c r="E10" s="35"/>
      <c r="F10" s="35"/>
      <c r="G10" s="35"/>
      <c r="H10" s="35"/>
      <c r="I10" s="35"/>
      <c r="J10" s="35"/>
    </row>
    <row r="11" spans="1:10" ht="14.25">
      <c r="A11" s="459"/>
      <c r="B11" s="13"/>
      <c r="C11" s="35"/>
      <c r="D11" s="98"/>
      <c r="E11" s="35"/>
      <c r="F11" s="35"/>
      <c r="G11" s="35"/>
      <c r="H11" s="35"/>
      <c r="I11" s="35"/>
      <c r="J11" s="35"/>
    </row>
    <row r="12" spans="1:10" ht="14.25">
      <c r="A12" s="459"/>
      <c r="B12" s="13"/>
      <c r="C12" s="35"/>
      <c r="D12" s="98"/>
      <c r="E12" s="35"/>
      <c r="F12" s="35"/>
      <c r="G12" s="35"/>
      <c r="H12" s="35"/>
      <c r="I12" s="35"/>
      <c r="J12" s="35"/>
    </row>
  </sheetData>
  <printOptions horizontalCentered="1"/>
  <pageMargins left="0.26" right="0.21" top="0.984251968503937" bottom="0.5905511811023623" header="0.5905511811023623" footer="0.3937007874015748"/>
  <pageSetup horizontalDpi="300" verticalDpi="300" orientation="landscape" r:id="rId1"/>
  <headerFooter alignWithMargins="0">
    <oddHeader>&amp;C&amp;"Arial,Bold"&amp;12TABLE 110D.  PHOTOGRAPHS PROCESSED ANNUALLY:  CRIMINAL/NONCRIMINAL</oddHeader>
    <oddFooter>&amp;L&amp;8&amp;F  &amp;A&amp;R&amp;8&amp;P of &amp;N</oddFooter>
  </headerFooter>
</worksheet>
</file>

<file path=xl/worksheets/sheet12.xml><?xml version="1.0" encoding="utf-8"?>
<worksheet xmlns="http://schemas.openxmlformats.org/spreadsheetml/2006/main" xmlns:r="http://schemas.openxmlformats.org/officeDocument/2006/relationships">
  <sheetPr>
    <outlinePr summaryBelow="0"/>
  </sheetPr>
  <dimension ref="A1:E292"/>
  <sheetViews>
    <sheetView workbookViewId="0" topLeftCell="A1">
      <selection activeCell="C292" sqref="C292"/>
    </sheetView>
  </sheetViews>
  <sheetFormatPr defaultColWidth="9.140625" defaultRowHeight="12.75"/>
  <cols>
    <col min="1" max="1" width="37.00390625" style="24" customWidth="1"/>
    <col min="2" max="2" width="12.421875" style="24" hidden="1" customWidth="1"/>
    <col min="3" max="3" width="30.7109375" style="24" customWidth="1"/>
    <col min="4" max="4" width="12.140625" style="93" customWidth="1"/>
  </cols>
  <sheetData>
    <row r="1" spans="1:4" ht="20.25" customHeight="1" thickBot="1">
      <c r="A1" s="196" t="s">
        <v>522</v>
      </c>
      <c r="B1" s="207" t="s">
        <v>247</v>
      </c>
      <c r="C1" s="196" t="s">
        <v>163</v>
      </c>
      <c r="D1" s="208" t="s">
        <v>166</v>
      </c>
    </row>
    <row r="2" spans="1:5" ht="21" customHeight="1">
      <c r="A2" s="205" t="s">
        <v>894</v>
      </c>
      <c r="B2" s="205"/>
      <c r="C2" s="205"/>
      <c r="D2" s="345">
        <f>SUM(D3,D66,D103,D132,D211,D231,D241,D253,D256,D261,D265,D268,D270,D275,D279,D282)</f>
        <v>2690</v>
      </c>
      <c r="E2" s="405"/>
    </row>
    <row r="3" spans="1:4" ht="24.75" customHeight="1">
      <c r="A3" s="206" t="s">
        <v>1259</v>
      </c>
      <c r="B3" s="205"/>
      <c r="C3" s="205"/>
      <c r="D3" s="405">
        <f>SUM(D4:D65)</f>
        <v>737</v>
      </c>
    </row>
    <row r="4" spans="1:4" ht="12.75" customHeight="1">
      <c r="A4" s="30" t="s">
        <v>898</v>
      </c>
      <c r="B4" s="30" t="s">
        <v>280</v>
      </c>
      <c r="C4" s="30" t="s">
        <v>281</v>
      </c>
      <c r="D4" s="99">
        <v>3</v>
      </c>
    </row>
    <row r="5" spans="1:4" ht="12.75" customHeight="1">
      <c r="A5" s="30" t="s">
        <v>898</v>
      </c>
      <c r="B5" s="30" t="s">
        <v>266</v>
      </c>
      <c r="C5" s="30" t="s">
        <v>267</v>
      </c>
      <c r="D5" s="99">
        <v>21</v>
      </c>
    </row>
    <row r="6" spans="1:4" ht="12.75" customHeight="1">
      <c r="A6" s="30" t="s">
        <v>898</v>
      </c>
      <c r="B6" s="30" t="s">
        <v>256</v>
      </c>
      <c r="C6" s="30" t="s">
        <v>257</v>
      </c>
      <c r="D6" s="99">
        <v>25</v>
      </c>
    </row>
    <row r="7" spans="1:4" ht="12.75" customHeight="1">
      <c r="A7" s="30" t="s">
        <v>898</v>
      </c>
      <c r="B7" s="30" t="s">
        <v>1288</v>
      </c>
      <c r="C7" s="30" t="s">
        <v>1289</v>
      </c>
      <c r="D7" s="99">
        <v>6</v>
      </c>
    </row>
    <row r="8" spans="1:4" ht="12.75" customHeight="1">
      <c r="A8" s="30" t="s">
        <v>898</v>
      </c>
      <c r="B8" s="30" t="s">
        <v>262</v>
      </c>
      <c r="C8" s="30" t="s">
        <v>263</v>
      </c>
      <c r="D8" s="99">
        <v>28</v>
      </c>
    </row>
    <row r="9" spans="1:4" ht="12.75" customHeight="1">
      <c r="A9" s="30" t="s">
        <v>898</v>
      </c>
      <c r="B9" s="30" t="s">
        <v>1300</v>
      </c>
      <c r="C9" s="30" t="s">
        <v>1301</v>
      </c>
      <c r="D9" s="99">
        <v>7</v>
      </c>
    </row>
    <row r="10" spans="1:4" ht="12.75" customHeight="1">
      <c r="A10" s="30" t="s">
        <v>898</v>
      </c>
      <c r="B10" s="30" t="s">
        <v>268</v>
      </c>
      <c r="C10" s="30" t="s">
        <v>269</v>
      </c>
      <c r="D10" s="99">
        <v>20</v>
      </c>
    </row>
    <row r="11" spans="1:4" ht="12.75" customHeight="1">
      <c r="A11" s="30" t="s">
        <v>898</v>
      </c>
      <c r="B11" s="30" t="s">
        <v>1328</v>
      </c>
      <c r="C11" s="30" t="s">
        <v>1329</v>
      </c>
      <c r="D11" s="99">
        <v>4</v>
      </c>
    </row>
    <row r="12" spans="1:4" ht="12.75" customHeight="1">
      <c r="A12" s="30" t="s">
        <v>898</v>
      </c>
      <c r="B12" s="30" t="s">
        <v>1330</v>
      </c>
      <c r="C12" s="30" t="s">
        <v>1331</v>
      </c>
      <c r="D12" s="100">
        <v>4</v>
      </c>
    </row>
    <row r="13" spans="1:4" ht="12.75" customHeight="1">
      <c r="A13" s="30" t="s">
        <v>898</v>
      </c>
      <c r="B13" s="30" t="s">
        <v>1310</v>
      </c>
      <c r="C13" s="30" t="s">
        <v>1311</v>
      </c>
      <c r="D13" s="100">
        <v>5</v>
      </c>
    </row>
    <row r="14" spans="1:4" ht="12.75" customHeight="1">
      <c r="A14" s="30" t="s">
        <v>898</v>
      </c>
      <c r="B14" s="30" t="s">
        <v>56</v>
      </c>
      <c r="C14" s="30" t="s">
        <v>57</v>
      </c>
      <c r="D14" s="100">
        <v>2</v>
      </c>
    </row>
    <row r="15" spans="1:4" ht="12.75" customHeight="1">
      <c r="A15" s="30" t="s">
        <v>898</v>
      </c>
      <c r="B15" s="30" t="s">
        <v>1312</v>
      </c>
      <c r="C15" s="30" t="s">
        <v>1313</v>
      </c>
      <c r="D15" s="100">
        <v>6</v>
      </c>
    </row>
    <row r="16" spans="1:4" ht="12.75" customHeight="1">
      <c r="A16" s="30" t="s">
        <v>898</v>
      </c>
      <c r="B16" s="30" t="s">
        <v>270</v>
      </c>
      <c r="C16" s="30" t="s">
        <v>271</v>
      </c>
      <c r="D16" s="100">
        <v>33</v>
      </c>
    </row>
    <row r="17" spans="1:4" ht="12.75" customHeight="1">
      <c r="A17" s="30" t="s">
        <v>898</v>
      </c>
      <c r="B17" s="30" t="s">
        <v>252</v>
      </c>
      <c r="C17" s="30" t="s">
        <v>253</v>
      </c>
      <c r="D17" s="100">
        <v>41</v>
      </c>
    </row>
    <row r="18" spans="1:4" ht="12.75" customHeight="1">
      <c r="A18" s="30" t="s">
        <v>898</v>
      </c>
      <c r="B18" s="30" t="s">
        <v>1286</v>
      </c>
      <c r="C18" s="30" t="s">
        <v>1287</v>
      </c>
      <c r="D18" s="100">
        <v>11</v>
      </c>
    </row>
    <row r="19" spans="1:4" ht="12.75" customHeight="1">
      <c r="A19" s="30" t="s">
        <v>898</v>
      </c>
      <c r="B19" s="30" t="s">
        <v>1332</v>
      </c>
      <c r="C19" s="30" t="s">
        <v>1333</v>
      </c>
      <c r="D19" s="100">
        <v>4</v>
      </c>
    </row>
    <row r="20" spans="1:4" ht="12.75" customHeight="1">
      <c r="A20" s="30" t="s">
        <v>898</v>
      </c>
      <c r="B20" s="30" t="s">
        <v>288</v>
      </c>
      <c r="C20" s="30" t="s">
        <v>1285</v>
      </c>
      <c r="D20" s="100">
        <v>14</v>
      </c>
    </row>
    <row r="21" spans="1:4" ht="12.75" customHeight="1">
      <c r="A21" s="30" t="s">
        <v>898</v>
      </c>
      <c r="B21" s="30" t="s">
        <v>1362</v>
      </c>
      <c r="C21" s="30" t="s">
        <v>1363</v>
      </c>
      <c r="D21" s="100">
        <v>1</v>
      </c>
    </row>
    <row r="22" spans="1:4" ht="12.75" customHeight="1">
      <c r="A22" s="30" t="s">
        <v>898</v>
      </c>
      <c r="B22" s="30" t="s">
        <v>1334</v>
      </c>
      <c r="C22" s="30" t="s">
        <v>1335</v>
      </c>
      <c r="D22" s="100">
        <v>3</v>
      </c>
    </row>
    <row r="23" spans="1:4" ht="12.75" customHeight="1">
      <c r="A23" s="30" t="s">
        <v>898</v>
      </c>
      <c r="B23" s="30" t="s">
        <v>258</v>
      </c>
      <c r="C23" s="30" t="s">
        <v>259</v>
      </c>
      <c r="D23" s="100">
        <v>34</v>
      </c>
    </row>
    <row r="24" spans="1:4" ht="12.75" customHeight="1">
      <c r="A24" s="30" t="s">
        <v>898</v>
      </c>
      <c r="B24" s="30" t="s">
        <v>58</v>
      </c>
      <c r="C24" s="30" t="s">
        <v>59</v>
      </c>
      <c r="D24" s="100">
        <v>4</v>
      </c>
    </row>
    <row r="25" spans="1:4" ht="12.75" customHeight="1">
      <c r="A25" s="30" t="s">
        <v>898</v>
      </c>
      <c r="B25" s="30" t="s">
        <v>1292</v>
      </c>
      <c r="C25" s="30" t="s">
        <v>1293</v>
      </c>
      <c r="D25" s="100">
        <v>8</v>
      </c>
    </row>
    <row r="26" spans="1:4" ht="12.75" customHeight="1">
      <c r="A26" s="30" t="s">
        <v>898</v>
      </c>
      <c r="B26" s="30" t="s">
        <v>1354</v>
      </c>
      <c r="C26" s="30" t="s">
        <v>1355</v>
      </c>
      <c r="D26" s="100">
        <v>2</v>
      </c>
    </row>
    <row r="27" spans="1:4" ht="12.75" customHeight="1">
      <c r="A27" s="30" t="s">
        <v>898</v>
      </c>
      <c r="B27" s="30" t="s">
        <v>60</v>
      </c>
      <c r="C27" s="30" t="s">
        <v>61</v>
      </c>
      <c r="D27" s="100">
        <v>1</v>
      </c>
    </row>
    <row r="28" spans="1:4" ht="12.75" customHeight="1">
      <c r="A28" s="30" t="s">
        <v>898</v>
      </c>
      <c r="B28" s="30" t="s">
        <v>1356</v>
      </c>
      <c r="C28" s="30" t="s">
        <v>1357</v>
      </c>
      <c r="D28" s="100">
        <v>1</v>
      </c>
    </row>
    <row r="29" spans="1:4" ht="12.75" customHeight="1">
      <c r="A29" s="30" t="s">
        <v>898</v>
      </c>
      <c r="B29" s="30" t="s">
        <v>1322</v>
      </c>
      <c r="C29" s="30" t="s">
        <v>1323</v>
      </c>
      <c r="D29" s="100">
        <v>5</v>
      </c>
    </row>
    <row r="30" spans="1:4" ht="12.75" customHeight="1">
      <c r="A30" s="30" t="s">
        <v>898</v>
      </c>
      <c r="B30" s="30" t="s">
        <v>254</v>
      </c>
      <c r="C30" s="30" t="s">
        <v>255</v>
      </c>
      <c r="D30" s="100">
        <v>39</v>
      </c>
    </row>
    <row r="31" spans="1:4" ht="12.75" customHeight="1">
      <c r="A31" s="30" t="s">
        <v>898</v>
      </c>
      <c r="B31" s="30" t="s">
        <v>1314</v>
      </c>
      <c r="C31" s="30" t="s">
        <v>1315</v>
      </c>
      <c r="D31" s="100">
        <v>7</v>
      </c>
    </row>
    <row r="32" spans="1:4" ht="12.75" customHeight="1">
      <c r="A32" s="30" t="s">
        <v>898</v>
      </c>
      <c r="B32" s="30" t="s">
        <v>1302</v>
      </c>
      <c r="C32" s="30" t="s">
        <v>1303</v>
      </c>
      <c r="D32" s="100">
        <v>7</v>
      </c>
    </row>
    <row r="33" spans="1:4" ht="12.75" customHeight="1">
      <c r="A33" s="30" t="s">
        <v>898</v>
      </c>
      <c r="B33" s="30" t="s">
        <v>251</v>
      </c>
      <c r="C33" s="30" t="s">
        <v>159</v>
      </c>
      <c r="D33" s="100">
        <v>58</v>
      </c>
    </row>
    <row r="34" spans="1:4" ht="12.75" customHeight="1">
      <c r="A34" s="30" t="s">
        <v>898</v>
      </c>
      <c r="B34" s="30" t="s">
        <v>1358</v>
      </c>
      <c r="C34" s="30" t="s">
        <v>1359</v>
      </c>
      <c r="D34" s="100">
        <v>3</v>
      </c>
    </row>
    <row r="35" spans="1:4" ht="12.75" customHeight="1">
      <c r="A35" s="30" t="s">
        <v>898</v>
      </c>
      <c r="B35" s="30" t="s">
        <v>1338</v>
      </c>
      <c r="C35" s="30" t="s">
        <v>1339</v>
      </c>
      <c r="D35" s="100">
        <v>3</v>
      </c>
    </row>
    <row r="36" spans="1:4" ht="12.75" customHeight="1">
      <c r="A36" s="30" t="s">
        <v>898</v>
      </c>
      <c r="B36" s="30" t="s">
        <v>62</v>
      </c>
      <c r="C36" s="30" t="s">
        <v>63</v>
      </c>
      <c r="D36" s="100">
        <v>1</v>
      </c>
    </row>
    <row r="37" spans="1:4" ht="12.75" customHeight="1">
      <c r="A37" s="30" t="s">
        <v>898</v>
      </c>
      <c r="B37" s="30" t="s">
        <v>1364</v>
      </c>
      <c r="C37" s="30" t="s">
        <v>1365</v>
      </c>
      <c r="D37" s="100">
        <v>2</v>
      </c>
    </row>
    <row r="38" spans="1:4" ht="12.75" customHeight="1">
      <c r="A38" s="30" t="s">
        <v>898</v>
      </c>
      <c r="B38" s="30" t="s">
        <v>264</v>
      </c>
      <c r="C38" s="30" t="s">
        <v>265</v>
      </c>
      <c r="D38" s="100">
        <v>26</v>
      </c>
    </row>
    <row r="39" spans="1:4" ht="12.75" customHeight="1">
      <c r="A39" s="30" t="s">
        <v>898</v>
      </c>
      <c r="B39" s="30" t="s">
        <v>64</v>
      </c>
      <c r="C39" s="30" t="s">
        <v>65</v>
      </c>
      <c r="D39" s="100">
        <v>2</v>
      </c>
    </row>
    <row r="40" spans="1:4" ht="12.75" customHeight="1">
      <c r="A40" s="30" t="s">
        <v>898</v>
      </c>
      <c r="B40" s="30" t="s">
        <v>66</v>
      </c>
      <c r="C40" s="30" t="s">
        <v>67</v>
      </c>
      <c r="D40" s="100">
        <v>1</v>
      </c>
    </row>
    <row r="41" spans="1:4" ht="12.75" customHeight="1">
      <c r="A41" s="30" t="s">
        <v>898</v>
      </c>
      <c r="B41" s="30" t="s">
        <v>284</v>
      </c>
      <c r="C41" s="30" t="s">
        <v>285</v>
      </c>
      <c r="D41" s="100">
        <v>11</v>
      </c>
    </row>
    <row r="42" spans="1:4" ht="12.75" customHeight="1">
      <c r="A42" s="30" t="s">
        <v>898</v>
      </c>
      <c r="B42" s="30" t="s">
        <v>278</v>
      </c>
      <c r="C42" s="30" t="s">
        <v>279</v>
      </c>
      <c r="D42" s="100">
        <v>18</v>
      </c>
    </row>
    <row r="43" spans="1:4" ht="12.75" customHeight="1">
      <c r="A43" s="30" t="s">
        <v>898</v>
      </c>
      <c r="B43" s="30" t="s">
        <v>1304</v>
      </c>
      <c r="C43" s="30" t="s">
        <v>1305</v>
      </c>
      <c r="D43" s="100">
        <v>7</v>
      </c>
    </row>
    <row r="44" spans="1:4" ht="12.75" customHeight="1">
      <c r="A44" s="30" t="s">
        <v>898</v>
      </c>
      <c r="B44" s="30" t="s">
        <v>274</v>
      </c>
      <c r="C44" s="30" t="s">
        <v>275</v>
      </c>
      <c r="D44" s="100">
        <v>21</v>
      </c>
    </row>
    <row r="45" spans="1:4" ht="12.75" customHeight="1">
      <c r="A45" s="30" t="s">
        <v>898</v>
      </c>
      <c r="B45" s="30" t="s">
        <v>1366</v>
      </c>
      <c r="C45" s="30" t="s">
        <v>1367</v>
      </c>
      <c r="D45" s="100">
        <v>1</v>
      </c>
    </row>
    <row r="46" spans="1:4" ht="12.75" customHeight="1">
      <c r="A46" s="30" t="s">
        <v>898</v>
      </c>
      <c r="B46" s="30" t="s">
        <v>1294</v>
      </c>
      <c r="C46" s="30" t="s">
        <v>1295</v>
      </c>
      <c r="D46" s="100">
        <v>10</v>
      </c>
    </row>
    <row r="47" spans="1:4" ht="12.75" customHeight="1">
      <c r="A47" s="30" t="s">
        <v>898</v>
      </c>
      <c r="B47" s="30" t="s">
        <v>272</v>
      </c>
      <c r="C47" s="30" t="s">
        <v>273</v>
      </c>
      <c r="D47" s="100">
        <v>20</v>
      </c>
    </row>
    <row r="48" spans="1:4" ht="12.75" customHeight="1">
      <c r="A48" s="30" t="s">
        <v>898</v>
      </c>
      <c r="B48" s="30" t="s">
        <v>1306</v>
      </c>
      <c r="C48" s="30" t="s">
        <v>1307</v>
      </c>
      <c r="D48" s="100">
        <v>10</v>
      </c>
    </row>
    <row r="49" spans="1:4" ht="12.75" customHeight="1">
      <c r="A49" s="30" t="s">
        <v>898</v>
      </c>
      <c r="B49" s="30" t="s">
        <v>1336</v>
      </c>
      <c r="C49" s="30" t="s">
        <v>1337</v>
      </c>
      <c r="D49" s="100">
        <v>8</v>
      </c>
    </row>
    <row r="50" spans="1:4" ht="12.75" customHeight="1">
      <c r="A50" s="30" t="s">
        <v>898</v>
      </c>
      <c r="B50" s="30" t="s">
        <v>249</v>
      </c>
      <c r="C50" s="30" t="s">
        <v>250</v>
      </c>
      <c r="D50" s="100">
        <v>50</v>
      </c>
    </row>
    <row r="51" spans="1:4" ht="12.75" customHeight="1">
      <c r="A51" s="30" t="s">
        <v>898</v>
      </c>
      <c r="B51" s="30" t="s">
        <v>1324</v>
      </c>
      <c r="C51" s="30" t="s">
        <v>1325</v>
      </c>
      <c r="D51" s="100">
        <v>4</v>
      </c>
    </row>
    <row r="52" spans="1:4" ht="12.75" customHeight="1">
      <c r="A52" s="30" t="s">
        <v>898</v>
      </c>
      <c r="B52" s="30" t="s">
        <v>74</v>
      </c>
      <c r="C52" s="30" t="s">
        <v>75</v>
      </c>
      <c r="D52" s="100">
        <v>1</v>
      </c>
    </row>
    <row r="53" spans="1:4" ht="12.75" customHeight="1">
      <c r="A53" s="30" t="s">
        <v>898</v>
      </c>
      <c r="B53" s="30" t="s">
        <v>1326</v>
      </c>
      <c r="C53" s="30" t="s">
        <v>1327</v>
      </c>
      <c r="D53" s="100">
        <v>5</v>
      </c>
    </row>
    <row r="54" spans="1:4" ht="12.75" customHeight="1">
      <c r="A54" s="30" t="s">
        <v>898</v>
      </c>
      <c r="B54" s="30" t="s">
        <v>1340</v>
      </c>
      <c r="C54" s="30" t="s">
        <v>1341</v>
      </c>
      <c r="D54" s="100">
        <v>3</v>
      </c>
    </row>
    <row r="55" spans="1:4" ht="12.75" customHeight="1">
      <c r="A55" s="30" t="s">
        <v>898</v>
      </c>
      <c r="B55" s="30" t="s">
        <v>276</v>
      </c>
      <c r="C55" s="30" t="s">
        <v>277</v>
      </c>
      <c r="D55" s="100">
        <v>19</v>
      </c>
    </row>
    <row r="56" spans="1:4" ht="12.75" customHeight="1">
      <c r="A56" s="30" t="s">
        <v>898</v>
      </c>
      <c r="B56" s="30" t="s">
        <v>1360</v>
      </c>
      <c r="C56" s="30" t="s">
        <v>1361</v>
      </c>
      <c r="D56" s="100">
        <v>1</v>
      </c>
    </row>
    <row r="57" spans="1:4" ht="12.75" customHeight="1">
      <c r="A57" s="30" t="s">
        <v>898</v>
      </c>
      <c r="B57" s="30" t="s">
        <v>1296</v>
      </c>
      <c r="C57" s="30" t="s">
        <v>1297</v>
      </c>
      <c r="D57" s="100">
        <v>11</v>
      </c>
    </row>
    <row r="58" spans="1:4" ht="12.75" customHeight="1">
      <c r="A58" s="30" t="s">
        <v>898</v>
      </c>
      <c r="B58" s="30" t="s">
        <v>1298</v>
      </c>
      <c r="C58" s="30" t="s">
        <v>1299</v>
      </c>
      <c r="D58" s="100">
        <v>9</v>
      </c>
    </row>
    <row r="59" spans="1:4" ht="12.75" customHeight="1">
      <c r="A59" s="30" t="s">
        <v>898</v>
      </c>
      <c r="B59" s="30" t="s">
        <v>260</v>
      </c>
      <c r="C59" s="30" t="s">
        <v>261</v>
      </c>
      <c r="D59" s="100">
        <v>35</v>
      </c>
    </row>
    <row r="60" spans="1:4" ht="12.75" customHeight="1">
      <c r="A60" s="30" t="s">
        <v>898</v>
      </c>
      <c r="B60" s="30" t="s">
        <v>286</v>
      </c>
      <c r="C60" s="30" t="s">
        <v>287</v>
      </c>
      <c r="D60" s="100">
        <v>9</v>
      </c>
    </row>
    <row r="61" spans="1:4" ht="12.75" customHeight="1">
      <c r="A61" s="30" t="s">
        <v>898</v>
      </c>
      <c r="B61" s="30" t="s">
        <v>1316</v>
      </c>
      <c r="C61" s="30" t="s">
        <v>1319</v>
      </c>
      <c r="D61" s="100">
        <v>7</v>
      </c>
    </row>
    <row r="62" spans="1:4" ht="12.75" customHeight="1">
      <c r="A62" s="30" t="s">
        <v>898</v>
      </c>
      <c r="B62" s="30" t="s">
        <v>282</v>
      </c>
      <c r="C62" s="30" t="s">
        <v>283</v>
      </c>
      <c r="D62" s="100">
        <v>12</v>
      </c>
    </row>
    <row r="63" spans="1:4" ht="12.75" customHeight="1">
      <c r="A63" s="30" t="s">
        <v>898</v>
      </c>
      <c r="B63" s="30" t="s">
        <v>1308</v>
      </c>
      <c r="C63" s="30" t="s">
        <v>1309</v>
      </c>
      <c r="D63" s="100">
        <v>5</v>
      </c>
    </row>
    <row r="64" spans="1:4" ht="12.75" customHeight="1">
      <c r="A64" s="30" t="s">
        <v>898</v>
      </c>
      <c r="B64" s="30" t="s">
        <v>1320</v>
      </c>
      <c r="C64" s="30" t="s">
        <v>1321</v>
      </c>
      <c r="D64" s="100">
        <v>7</v>
      </c>
    </row>
    <row r="65" spans="1:5" ht="12.75" customHeight="1">
      <c r="A65" s="30" t="s">
        <v>898</v>
      </c>
      <c r="B65" s="30" t="s">
        <v>1290</v>
      </c>
      <c r="C65" s="30" t="s">
        <v>1291</v>
      </c>
      <c r="D65" s="100">
        <v>11</v>
      </c>
      <c r="E65" s="405"/>
    </row>
    <row r="66" spans="1:5" ht="27" customHeight="1">
      <c r="A66" s="206" t="s">
        <v>1260</v>
      </c>
      <c r="B66" s="205"/>
      <c r="C66" s="205"/>
      <c r="D66" s="107">
        <f>SUM(D67:D102)</f>
        <v>596</v>
      </c>
      <c r="E66" s="405"/>
    </row>
    <row r="67" spans="1:4" ht="12.75" customHeight="1">
      <c r="A67" s="30" t="s">
        <v>1368</v>
      </c>
      <c r="B67" s="30" t="s">
        <v>1371</v>
      </c>
      <c r="C67" s="30" t="s">
        <v>1372</v>
      </c>
      <c r="D67" s="99">
        <v>33</v>
      </c>
    </row>
    <row r="68" spans="1:4" ht="12.75" customHeight="1">
      <c r="A68" s="30" t="s">
        <v>1368</v>
      </c>
      <c r="B68" s="30" t="s">
        <v>1369</v>
      </c>
      <c r="C68" s="30" t="s">
        <v>1370</v>
      </c>
      <c r="D68" s="99">
        <v>220</v>
      </c>
    </row>
    <row r="69" spans="1:4" ht="12.75" customHeight="1">
      <c r="A69" s="30" t="s">
        <v>1368</v>
      </c>
      <c r="B69" s="30" t="s">
        <v>447</v>
      </c>
      <c r="C69" s="30" t="s">
        <v>448</v>
      </c>
      <c r="D69" s="99">
        <v>4</v>
      </c>
    </row>
    <row r="70" spans="1:4" ht="12.75" customHeight="1">
      <c r="A70" s="30" t="s">
        <v>1368</v>
      </c>
      <c r="B70" s="30" t="s">
        <v>1389</v>
      </c>
      <c r="C70" s="30" t="s">
        <v>1390</v>
      </c>
      <c r="D70" s="99">
        <v>10</v>
      </c>
    </row>
    <row r="71" spans="1:4" ht="12.75" customHeight="1">
      <c r="A71" s="30" t="s">
        <v>1368</v>
      </c>
      <c r="B71" s="30" t="s">
        <v>1405</v>
      </c>
      <c r="C71" s="30" t="s">
        <v>1406</v>
      </c>
      <c r="D71" s="99">
        <v>6</v>
      </c>
    </row>
    <row r="72" spans="1:4" ht="12.75" customHeight="1">
      <c r="A72" s="30" t="s">
        <v>1368</v>
      </c>
      <c r="B72" s="30" t="s">
        <v>1407</v>
      </c>
      <c r="C72" s="30" t="s">
        <v>1408</v>
      </c>
      <c r="D72" s="99">
        <v>9</v>
      </c>
    </row>
    <row r="73" spans="1:4" ht="12.75" customHeight="1">
      <c r="A73" s="30" t="s">
        <v>1368</v>
      </c>
      <c r="B73" s="30" t="s">
        <v>441</v>
      </c>
      <c r="C73" s="30" t="s">
        <v>442</v>
      </c>
      <c r="D73" s="99">
        <v>7</v>
      </c>
    </row>
    <row r="74" spans="1:4" ht="12.75" customHeight="1">
      <c r="A74" s="30" t="s">
        <v>1368</v>
      </c>
      <c r="B74" s="30" t="s">
        <v>1395</v>
      </c>
      <c r="C74" s="30" t="s">
        <v>1396</v>
      </c>
      <c r="D74" s="99">
        <v>10</v>
      </c>
    </row>
    <row r="75" spans="1:4" ht="12.75" customHeight="1">
      <c r="A75" s="30" t="s">
        <v>1368</v>
      </c>
      <c r="B75" s="30" t="s">
        <v>455</v>
      </c>
      <c r="C75" s="30" t="s">
        <v>456</v>
      </c>
      <c r="D75" s="99">
        <v>2</v>
      </c>
    </row>
    <row r="76" spans="1:4" ht="12.75" customHeight="1">
      <c r="A76" s="30" t="s">
        <v>1368</v>
      </c>
      <c r="B76" s="30" t="s">
        <v>1399</v>
      </c>
      <c r="C76" s="30" t="s">
        <v>1400</v>
      </c>
      <c r="D76" s="100">
        <v>9</v>
      </c>
    </row>
    <row r="77" spans="1:4" ht="12.75" customHeight="1">
      <c r="A77" s="30" t="s">
        <v>1368</v>
      </c>
      <c r="B77" s="30" t="s">
        <v>1377</v>
      </c>
      <c r="C77" s="30" t="s">
        <v>1378</v>
      </c>
      <c r="D77" s="100">
        <v>43</v>
      </c>
    </row>
    <row r="78" spans="1:4" ht="12.75" customHeight="1">
      <c r="A78" s="30" t="s">
        <v>1368</v>
      </c>
      <c r="B78" s="30" t="s">
        <v>449</v>
      </c>
      <c r="C78" s="30" t="s">
        <v>450</v>
      </c>
      <c r="D78" s="100">
        <v>5</v>
      </c>
    </row>
    <row r="79" spans="1:4" ht="12.75" customHeight="1">
      <c r="A79" s="30" t="s">
        <v>1368</v>
      </c>
      <c r="B79" s="30" t="s">
        <v>1401</v>
      </c>
      <c r="C79" s="30" t="s">
        <v>1402</v>
      </c>
      <c r="D79" s="100">
        <v>9</v>
      </c>
    </row>
    <row r="80" spans="1:4" ht="12.75" customHeight="1">
      <c r="A80" s="30" t="s">
        <v>1368</v>
      </c>
      <c r="B80" s="30" t="s">
        <v>1383</v>
      </c>
      <c r="C80" s="30" t="s">
        <v>1384</v>
      </c>
      <c r="D80" s="100">
        <v>13</v>
      </c>
    </row>
    <row r="81" spans="1:4" ht="12.75" customHeight="1">
      <c r="A81" s="30" t="s">
        <v>1368</v>
      </c>
      <c r="B81" s="30" t="s">
        <v>451</v>
      </c>
      <c r="C81" s="30" t="s">
        <v>452</v>
      </c>
      <c r="D81" s="100">
        <v>6</v>
      </c>
    </row>
    <row r="82" spans="1:4" ht="12.75" customHeight="1">
      <c r="A82" s="30" t="s">
        <v>1368</v>
      </c>
      <c r="B82" s="30" t="s">
        <v>1373</v>
      </c>
      <c r="C82" s="30" t="s">
        <v>1374</v>
      </c>
      <c r="D82" s="100">
        <v>28</v>
      </c>
    </row>
    <row r="83" spans="1:4" ht="12.75" customHeight="1">
      <c r="A83" s="30" t="s">
        <v>1368</v>
      </c>
      <c r="B83" s="30" t="s">
        <v>457</v>
      </c>
      <c r="C83" s="30" t="s">
        <v>458</v>
      </c>
      <c r="D83" s="100">
        <v>1</v>
      </c>
    </row>
    <row r="84" spans="1:4" ht="12.75" customHeight="1">
      <c r="A84" s="30" t="s">
        <v>1368</v>
      </c>
      <c r="B84" s="30" t="s">
        <v>1381</v>
      </c>
      <c r="C84" s="30" t="s">
        <v>1382</v>
      </c>
      <c r="D84" s="100">
        <v>20</v>
      </c>
    </row>
    <row r="85" spans="1:4" ht="12.75" customHeight="1">
      <c r="A85" s="30" t="s">
        <v>1368</v>
      </c>
      <c r="B85" s="30" t="s">
        <v>1397</v>
      </c>
      <c r="C85" s="30" t="s">
        <v>1398</v>
      </c>
      <c r="D85" s="100">
        <v>9</v>
      </c>
    </row>
    <row r="86" spans="1:4" ht="12.75" customHeight="1">
      <c r="A86" s="30" t="s">
        <v>1368</v>
      </c>
      <c r="B86" s="30" t="s">
        <v>68</v>
      </c>
      <c r="C86" s="30" t="s">
        <v>69</v>
      </c>
      <c r="D86" s="100">
        <v>1</v>
      </c>
    </row>
    <row r="87" spans="1:4" ht="12.75" customHeight="1">
      <c r="A87" s="30" t="s">
        <v>1368</v>
      </c>
      <c r="B87" s="30" t="s">
        <v>1391</v>
      </c>
      <c r="C87" s="30" t="s">
        <v>1392</v>
      </c>
      <c r="D87" s="100">
        <v>9</v>
      </c>
    </row>
    <row r="88" spans="1:4" ht="12.75" customHeight="1">
      <c r="A88" s="30" t="s">
        <v>1368</v>
      </c>
      <c r="B88" s="30" t="s">
        <v>1403</v>
      </c>
      <c r="C88" s="30" t="s">
        <v>1404</v>
      </c>
      <c r="D88" s="100">
        <v>10</v>
      </c>
    </row>
    <row r="89" spans="1:4" ht="12.75" customHeight="1">
      <c r="A89" s="30" t="s">
        <v>1368</v>
      </c>
      <c r="B89" s="30" t="s">
        <v>453</v>
      </c>
      <c r="C89" s="30" t="s">
        <v>454</v>
      </c>
      <c r="D89" s="100">
        <v>4</v>
      </c>
    </row>
    <row r="90" spans="1:4" ht="12.75" customHeight="1">
      <c r="A90" s="30" t="s">
        <v>1368</v>
      </c>
      <c r="B90" s="30" t="s">
        <v>72</v>
      </c>
      <c r="C90" s="30" t="s">
        <v>73</v>
      </c>
      <c r="D90" s="100">
        <v>5</v>
      </c>
    </row>
    <row r="91" spans="1:4" ht="12.75" customHeight="1">
      <c r="A91" s="30" t="s">
        <v>1368</v>
      </c>
      <c r="B91" s="30" t="s">
        <v>1409</v>
      </c>
      <c r="C91" s="30" t="s">
        <v>1410</v>
      </c>
      <c r="D91" s="100">
        <v>6</v>
      </c>
    </row>
    <row r="92" spans="1:4" ht="12.75" customHeight="1">
      <c r="A92" s="30" t="s">
        <v>1368</v>
      </c>
      <c r="B92" s="30" t="s">
        <v>1379</v>
      </c>
      <c r="C92" s="30" t="s">
        <v>1380</v>
      </c>
      <c r="D92" s="100">
        <v>22</v>
      </c>
    </row>
    <row r="93" spans="1:4" ht="12.75" customHeight="1">
      <c r="A93" s="30" t="s">
        <v>1368</v>
      </c>
      <c r="B93" s="30" t="s">
        <v>443</v>
      </c>
      <c r="C93" s="30" t="s">
        <v>444</v>
      </c>
      <c r="D93" s="100">
        <v>7</v>
      </c>
    </row>
    <row r="94" spans="1:4" ht="12.75" customHeight="1">
      <c r="A94" s="30" t="s">
        <v>1368</v>
      </c>
      <c r="B94" s="30" t="s">
        <v>1411</v>
      </c>
      <c r="C94" s="30" t="s">
        <v>1412</v>
      </c>
      <c r="D94" s="100">
        <v>7</v>
      </c>
    </row>
    <row r="95" spans="1:4" ht="12.75" customHeight="1">
      <c r="A95" s="30" t="s">
        <v>1368</v>
      </c>
      <c r="B95" s="30" t="s">
        <v>1385</v>
      </c>
      <c r="C95" s="30" t="s">
        <v>1386</v>
      </c>
      <c r="D95" s="100">
        <v>11</v>
      </c>
    </row>
    <row r="96" spans="1:4" ht="12.75" customHeight="1">
      <c r="A96" s="30" t="s">
        <v>1368</v>
      </c>
      <c r="B96" s="30" t="s">
        <v>445</v>
      </c>
      <c r="C96" s="30" t="s">
        <v>446</v>
      </c>
      <c r="D96" s="100">
        <v>6</v>
      </c>
    </row>
    <row r="97" spans="1:4" ht="12.75" customHeight="1">
      <c r="A97" s="30" t="s">
        <v>1368</v>
      </c>
      <c r="B97" s="30" t="s">
        <v>459</v>
      </c>
      <c r="C97" s="30" t="s">
        <v>460</v>
      </c>
      <c r="D97" s="100">
        <v>1</v>
      </c>
    </row>
    <row r="98" spans="1:4" ht="12.75" customHeight="1">
      <c r="A98" s="30" t="s">
        <v>1368</v>
      </c>
      <c r="B98" s="30" t="s">
        <v>1413</v>
      </c>
      <c r="C98" s="30" t="s">
        <v>440</v>
      </c>
      <c r="D98" s="100">
        <v>7</v>
      </c>
    </row>
    <row r="99" spans="1:4" ht="12.75" customHeight="1">
      <c r="A99" s="30" t="s">
        <v>1368</v>
      </c>
      <c r="B99" s="30" t="s">
        <v>1387</v>
      </c>
      <c r="C99" s="30" t="s">
        <v>1388</v>
      </c>
      <c r="D99" s="100">
        <v>17</v>
      </c>
    </row>
    <row r="100" spans="1:4" ht="12.75" customHeight="1">
      <c r="A100" s="30" t="s">
        <v>1368</v>
      </c>
      <c r="B100" s="30" t="s">
        <v>1375</v>
      </c>
      <c r="C100" s="30" t="s">
        <v>1376</v>
      </c>
      <c r="D100" s="100">
        <v>28</v>
      </c>
    </row>
    <row r="101" spans="1:4" ht="12.75" customHeight="1">
      <c r="A101" s="30" t="s">
        <v>1368</v>
      </c>
      <c r="B101" s="30" t="s">
        <v>1393</v>
      </c>
      <c r="C101" s="30" t="s">
        <v>84</v>
      </c>
      <c r="D101" s="100">
        <v>8</v>
      </c>
    </row>
    <row r="102" spans="1:5" ht="12.75" customHeight="1">
      <c r="A102" s="30" t="s">
        <v>1368</v>
      </c>
      <c r="B102" s="30" t="s">
        <v>82</v>
      </c>
      <c r="C102" s="30" t="s">
        <v>83</v>
      </c>
      <c r="D102" s="100">
        <v>3</v>
      </c>
      <c r="E102" s="405"/>
    </row>
    <row r="103" spans="1:5" ht="27" customHeight="1">
      <c r="A103" s="206" t="s">
        <v>593</v>
      </c>
      <c r="B103" s="205"/>
      <c r="C103" s="205"/>
      <c r="D103" s="107">
        <f>SUM(D104:D131)</f>
        <v>553</v>
      </c>
      <c r="E103" s="405"/>
    </row>
    <row r="104" spans="1:5" ht="12.75" customHeight="1">
      <c r="A104" s="30" t="s">
        <v>905</v>
      </c>
      <c r="B104" s="30" t="s">
        <v>467</v>
      </c>
      <c r="C104" s="30" t="s">
        <v>468</v>
      </c>
      <c r="D104" s="99">
        <v>52</v>
      </c>
      <c r="E104" s="93"/>
    </row>
    <row r="105" spans="1:4" ht="12.75" customHeight="1">
      <c r="A105" s="30" t="s">
        <v>905</v>
      </c>
      <c r="B105" s="30" t="s">
        <v>471</v>
      </c>
      <c r="C105" s="30" t="s">
        <v>472</v>
      </c>
      <c r="D105" s="99">
        <v>40</v>
      </c>
    </row>
    <row r="106" spans="1:4" ht="12.75" customHeight="1">
      <c r="A106" s="30" t="s">
        <v>905</v>
      </c>
      <c r="B106" s="30" t="s">
        <v>1524</v>
      </c>
      <c r="C106" s="30" t="s">
        <v>1525</v>
      </c>
      <c r="D106" s="99">
        <v>1</v>
      </c>
    </row>
    <row r="107" spans="1:4" ht="12.75" customHeight="1">
      <c r="A107" s="30" t="s">
        <v>905</v>
      </c>
      <c r="B107" s="30" t="s">
        <v>1509</v>
      </c>
      <c r="C107" s="30" t="s">
        <v>811</v>
      </c>
      <c r="D107" s="99">
        <v>3</v>
      </c>
    </row>
    <row r="108" spans="1:4" ht="12.75" customHeight="1">
      <c r="A108" s="30" t="s">
        <v>905</v>
      </c>
      <c r="B108" s="30" t="s">
        <v>469</v>
      </c>
      <c r="C108" s="30" t="s">
        <v>470</v>
      </c>
      <c r="D108" s="99">
        <v>42</v>
      </c>
    </row>
    <row r="109" spans="1:4" ht="12.75" customHeight="1">
      <c r="A109" s="30" t="s">
        <v>905</v>
      </c>
      <c r="B109" s="30" t="s">
        <v>1510</v>
      </c>
      <c r="C109" s="30" t="s">
        <v>1511</v>
      </c>
      <c r="D109" s="100">
        <v>13</v>
      </c>
    </row>
    <row r="110" spans="1:4" ht="12.75" customHeight="1">
      <c r="A110" s="30" t="s">
        <v>905</v>
      </c>
      <c r="B110" s="30" t="s">
        <v>509</v>
      </c>
      <c r="C110" s="30" t="s">
        <v>1500</v>
      </c>
      <c r="D110" s="100">
        <v>13</v>
      </c>
    </row>
    <row r="111" spans="1:4" ht="12.75" customHeight="1">
      <c r="A111" s="30" t="s">
        <v>905</v>
      </c>
      <c r="B111" s="30" t="s">
        <v>477</v>
      </c>
      <c r="C111" s="30" t="s">
        <v>502</v>
      </c>
      <c r="D111" s="100">
        <v>27</v>
      </c>
    </row>
    <row r="112" spans="1:4" ht="12.75" customHeight="1">
      <c r="A112" s="30" t="s">
        <v>905</v>
      </c>
      <c r="B112" s="30" t="s">
        <v>463</v>
      </c>
      <c r="C112" s="30" t="s">
        <v>464</v>
      </c>
      <c r="D112" s="100">
        <v>56</v>
      </c>
    </row>
    <row r="113" spans="1:4" ht="12.75" customHeight="1">
      <c r="A113" s="30" t="s">
        <v>905</v>
      </c>
      <c r="B113" s="30" t="s">
        <v>1516</v>
      </c>
      <c r="C113" s="30" t="s">
        <v>1517</v>
      </c>
      <c r="D113" s="100">
        <v>2</v>
      </c>
    </row>
    <row r="114" spans="1:4" ht="12.75" customHeight="1">
      <c r="A114" s="30" t="s">
        <v>905</v>
      </c>
      <c r="B114" s="30" t="s">
        <v>1512</v>
      </c>
      <c r="C114" s="30" t="s">
        <v>1513</v>
      </c>
      <c r="D114" s="100">
        <v>5</v>
      </c>
    </row>
    <row r="115" spans="1:4" ht="12.75" customHeight="1">
      <c r="A115" s="30" t="s">
        <v>905</v>
      </c>
      <c r="B115" s="30" t="s">
        <v>475</v>
      </c>
      <c r="C115" s="30" t="s">
        <v>476</v>
      </c>
      <c r="D115" s="100">
        <v>26</v>
      </c>
    </row>
    <row r="116" spans="1:4" ht="12.75" customHeight="1">
      <c r="A116" s="30" t="s">
        <v>905</v>
      </c>
      <c r="B116" s="30" t="s">
        <v>1505</v>
      </c>
      <c r="C116" s="30" t="s">
        <v>1506</v>
      </c>
      <c r="D116" s="100">
        <v>6</v>
      </c>
    </row>
    <row r="117" spans="1:4" ht="12.75" customHeight="1">
      <c r="A117" s="30" t="s">
        <v>905</v>
      </c>
      <c r="B117" s="30" t="s">
        <v>507</v>
      </c>
      <c r="C117" s="30" t="s">
        <v>508</v>
      </c>
      <c r="D117" s="100">
        <v>26</v>
      </c>
    </row>
    <row r="118" spans="1:4" ht="12.75" customHeight="1">
      <c r="A118" s="30" t="s">
        <v>905</v>
      </c>
      <c r="B118" s="30" t="s">
        <v>1518</v>
      </c>
      <c r="C118" s="30" t="s">
        <v>812</v>
      </c>
      <c r="D118" s="100">
        <v>3</v>
      </c>
    </row>
    <row r="119" spans="1:4" ht="12.75" customHeight="1">
      <c r="A119" s="30" t="s">
        <v>905</v>
      </c>
      <c r="B119" s="30" t="s">
        <v>1514</v>
      </c>
      <c r="C119" s="30" t="s">
        <v>1515</v>
      </c>
      <c r="D119" s="100">
        <v>2</v>
      </c>
    </row>
    <row r="120" spans="1:4" ht="12.75" customHeight="1">
      <c r="A120" s="30" t="s">
        <v>905</v>
      </c>
      <c r="B120" s="30" t="s">
        <v>1519</v>
      </c>
      <c r="C120" s="30" t="s">
        <v>876</v>
      </c>
      <c r="D120" s="100">
        <v>2</v>
      </c>
    </row>
    <row r="121" spans="1:4" ht="12.75" customHeight="1">
      <c r="A121" s="30" t="s">
        <v>905</v>
      </c>
      <c r="B121" s="30" t="s">
        <v>1526</v>
      </c>
      <c r="C121" s="30" t="s">
        <v>1527</v>
      </c>
      <c r="D121" s="100">
        <v>1</v>
      </c>
    </row>
    <row r="122" spans="1:4" ht="12.75" customHeight="1">
      <c r="A122" s="30" t="s">
        <v>905</v>
      </c>
      <c r="B122" s="30" t="s">
        <v>503</v>
      </c>
      <c r="C122" s="30" t="s">
        <v>504</v>
      </c>
      <c r="D122" s="100">
        <v>25</v>
      </c>
    </row>
    <row r="123" spans="1:4" ht="12.75" customHeight="1">
      <c r="A123" s="30" t="s">
        <v>905</v>
      </c>
      <c r="B123" s="30" t="s">
        <v>1520</v>
      </c>
      <c r="C123" s="30" t="s">
        <v>1521</v>
      </c>
      <c r="D123" s="100">
        <v>2</v>
      </c>
    </row>
    <row r="124" spans="1:4" ht="12.75" customHeight="1">
      <c r="A124" s="30" t="s">
        <v>905</v>
      </c>
      <c r="B124" s="30" t="s">
        <v>473</v>
      </c>
      <c r="C124" s="30" t="s">
        <v>474</v>
      </c>
      <c r="D124" s="100">
        <v>33</v>
      </c>
    </row>
    <row r="125" spans="1:4" ht="12.75" customHeight="1">
      <c r="A125" s="30" t="s">
        <v>905</v>
      </c>
      <c r="B125" s="30" t="s">
        <v>1501</v>
      </c>
      <c r="C125" s="30" t="s">
        <v>1502</v>
      </c>
      <c r="D125" s="100">
        <v>14</v>
      </c>
    </row>
    <row r="126" spans="1:4" ht="12.75" customHeight="1">
      <c r="A126" s="30" t="s">
        <v>905</v>
      </c>
      <c r="B126" s="30" t="s">
        <v>1507</v>
      </c>
      <c r="C126" s="30" t="s">
        <v>1508</v>
      </c>
      <c r="D126" s="100">
        <v>5</v>
      </c>
    </row>
    <row r="127" spans="1:4" ht="12.75" customHeight="1">
      <c r="A127" s="30" t="s">
        <v>905</v>
      </c>
      <c r="B127" s="30" t="s">
        <v>461</v>
      </c>
      <c r="C127" s="30" t="s">
        <v>462</v>
      </c>
      <c r="D127" s="100">
        <v>59</v>
      </c>
    </row>
    <row r="128" spans="1:4" ht="12.75" customHeight="1">
      <c r="A128" s="30" t="s">
        <v>905</v>
      </c>
      <c r="B128" s="30" t="s">
        <v>1522</v>
      </c>
      <c r="C128" s="30" t="s">
        <v>1523</v>
      </c>
      <c r="D128" s="100">
        <v>2</v>
      </c>
    </row>
    <row r="129" spans="1:4" ht="12.75" customHeight="1">
      <c r="A129" s="30" t="s">
        <v>905</v>
      </c>
      <c r="B129" s="30" t="s">
        <v>505</v>
      </c>
      <c r="C129" s="30" t="s">
        <v>506</v>
      </c>
      <c r="D129" s="100">
        <v>26</v>
      </c>
    </row>
    <row r="130" spans="1:4" ht="12.75" customHeight="1">
      <c r="A130" s="30" t="s">
        <v>905</v>
      </c>
      <c r="B130" s="30" t="s">
        <v>465</v>
      </c>
      <c r="C130" s="30" t="s">
        <v>466</v>
      </c>
      <c r="D130" s="100">
        <v>55</v>
      </c>
    </row>
    <row r="131" spans="1:5" ht="12.75" customHeight="1">
      <c r="A131" s="30" t="s">
        <v>905</v>
      </c>
      <c r="B131" s="30" t="s">
        <v>1503</v>
      </c>
      <c r="C131" s="30" t="s">
        <v>1504</v>
      </c>
      <c r="D131" s="100">
        <v>12</v>
      </c>
      <c r="E131" s="405"/>
    </row>
    <row r="132" spans="1:5" ht="26.25" customHeight="1">
      <c r="A132" s="206" t="s">
        <v>907</v>
      </c>
      <c r="B132" s="205"/>
      <c r="C132" s="205"/>
      <c r="D132" s="107">
        <f>SUM(D133:D210)</f>
        <v>336</v>
      </c>
      <c r="E132" s="405"/>
    </row>
    <row r="133" spans="1:4" ht="12.75">
      <c r="A133" s="30" t="s">
        <v>907</v>
      </c>
      <c r="B133" s="30">
        <v>491</v>
      </c>
      <c r="C133" s="30" t="s">
        <v>1529</v>
      </c>
      <c r="D133" s="100">
        <v>45</v>
      </c>
    </row>
    <row r="134" spans="1:4" ht="12.75">
      <c r="A134" s="30" t="s">
        <v>907</v>
      </c>
      <c r="B134" s="30">
        <v>493</v>
      </c>
      <c r="C134" s="30" t="s">
        <v>1532</v>
      </c>
      <c r="D134" s="100">
        <v>17</v>
      </c>
    </row>
    <row r="135" spans="1:4" ht="12.75">
      <c r="A135" s="30" t="s">
        <v>907</v>
      </c>
      <c r="B135" s="30">
        <v>494</v>
      </c>
      <c r="C135" s="30" t="s">
        <v>85</v>
      </c>
      <c r="D135" s="100">
        <v>1</v>
      </c>
    </row>
    <row r="136" spans="1:4" ht="12.75">
      <c r="A136" s="30" t="s">
        <v>907</v>
      </c>
      <c r="B136" s="30">
        <v>498</v>
      </c>
      <c r="C136" s="30" t="s">
        <v>87</v>
      </c>
      <c r="D136" s="100">
        <v>1</v>
      </c>
    </row>
    <row r="137" spans="1:4" ht="12.75">
      <c r="A137" s="30" t="s">
        <v>907</v>
      </c>
      <c r="B137" s="30">
        <v>499</v>
      </c>
      <c r="C137" s="30" t="s">
        <v>1533</v>
      </c>
      <c r="D137" s="100">
        <v>13</v>
      </c>
    </row>
    <row r="138" spans="1:4" ht="12.75">
      <c r="A138" s="30" t="s">
        <v>907</v>
      </c>
      <c r="B138" s="30">
        <v>501</v>
      </c>
      <c r="C138" s="30" t="s">
        <v>1530</v>
      </c>
      <c r="D138" s="100">
        <v>24</v>
      </c>
    </row>
    <row r="139" spans="1:4" ht="12.75">
      <c r="A139" s="30" t="s">
        <v>907</v>
      </c>
      <c r="B139" s="30">
        <v>502</v>
      </c>
      <c r="C139" s="30" t="s">
        <v>88</v>
      </c>
      <c r="D139" s="100">
        <v>1</v>
      </c>
    </row>
    <row r="140" spans="1:4" ht="12.75">
      <c r="A140" s="30" t="s">
        <v>907</v>
      </c>
      <c r="B140" s="30">
        <v>503</v>
      </c>
      <c r="C140" s="30" t="s">
        <v>1528</v>
      </c>
      <c r="D140" s="100">
        <v>65</v>
      </c>
    </row>
    <row r="141" spans="1:4" ht="12.75">
      <c r="A141" s="30" t="s">
        <v>907</v>
      </c>
      <c r="B141" s="30">
        <v>505</v>
      </c>
      <c r="C141" s="30" t="s">
        <v>89</v>
      </c>
      <c r="D141" s="100">
        <v>5</v>
      </c>
    </row>
    <row r="142" spans="1:4" ht="12.75">
      <c r="A142" s="30" t="s">
        <v>907</v>
      </c>
      <c r="B142" s="30">
        <v>507</v>
      </c>
      <c r="C142" s="30" t="s">
        <v>1539</v>
      </c>
      <c r="D142" s="100">
        <v>3</v>
      </c>
    </row>
    <row r="143" spans="1:4" ht="12.75">
      <c r="A143" s="30" t="s">
        <v>907</v>
      </c>
      <c r="B143" s="30">
        <v>508</v>
      </c>
      <c r="C143" s="30" t="s">
        <v>90</v>
      </c>
      <c r="D143" s="100">
        <v>1</v>
      </c>
    </row>
    <row r="144" spans="1:4" ht="12.75">
      <c r="A144" s="30" t="s">
        <v>907</v>
      </c>
      <c r="B144" s="30">
        <v>515</v>
      </c>
      <c r="C144" s="30" t="s">
        <v>1540</v>
      </c>
      <c r="D144" s="100">
        <v>2</v>
      </c>
    </row>
    <row r="145" spans="1:4" ht="12.75">
      <c r="A145" s="30" t="s">
        <v>907</v>
      </c>
      <c r="B145" s="30">
        <v>517</v>
      </c>
      <c r="C145" s="30" t="s">
        <v>1546</v>
      </c>
      <c r="D145" s="100">
        <v>2</v>
      </c>
    </row>
    <row r="146" spans="1:4" ht="12.75">
      <c r="A146" s="30" t="s">
        <v>907</v>
      </c>
      <c r="B146" s="30">
        <v>524</v>
      </c>
      <c r="C146" s="30" t="s">
        <v>92</v>
      </c>
      <c r="D146" s="100">
        <v>1</v>
      </c>
    </row>
    <row r="147" spans="1:4" ht="12.75">
      <c r="A147" s="30" t="s">
        <v>907</v>
      </c>
      <c r="B147" s="30">
        <v>525</v>
      </c>
      <c r="C147" s="30" t="s">
        <v>1553</v>
      </c>
      <c r="D147" s="100">
        <v>1</v>
      </c>
    </row>
    <row r="148" spans="1:4" ht="12.75">
      <c r="A148" s="30" t="s">
        <v>907</v>
      </c>
      <c r="B148" s="30">
        <v>527</v>
      </c>
      <c r="C148" s="30" t="s">
        <v>1536</v>
      </c>
      <c r="D148" s="100">
        <v>3</v>
      </c>
    </row>
    <row r="149" spans="1:4" ht="12.75">
      <c r="A149" s="30" t="s">
        <v>907</v>
      </c>
      <c r="B149" s="30">
        <v>529</v>
      </c>
      <c r="C149" s="30" t="s">
        <v>1531</v>
      </c>
      <c r="D149" s="100">
        <v>18</v>
      </c>
    </row>
    <row r="150" spans="1:4" ht="12.75">
      <c r="A150" s="30" t="s">
        <v>907</v>
      </c>
      <c r="B150" s="30">
        <v>530</v>
      </c>
      <c r="C150" s="30" t="s">
        <v>93</v>
      </c>
      <c r="D150" s="100">
        <v>1</v>
      </c>
    </row>
    <row r="151" spans="1:4" ht="12.75">
      <c r="A151" s="30" t="s">
        <v>907</v>
      </c>
      <c r="B151" s="30">
        <v>531</v>
      </c>
      <c r="C151" s="30" t="s">
        <v>94</v>
      </c>
      <c r="D151" s="100">
        <v>1</v>
      </c>
    </row>
    <row r="152" spans="1:4" ht="12.75">
      <c r="A152" s="30" t="s">
        <v>907</v>
      </c>
      <c r="B152" s="30">
        <v>534</v>
      </c>
      <c r="C152" s="30" t="s">
        <v>95</v>
      </c>
      <c r="D152" s="100">
        <v>1</v>
      </c>
    </row>
    <row r="153" spans="1:4" ht="12.75">
      <c r="A153" s="30" t="s">
        <v>907</v>
      </c>
      <c r="B153" s="30">
        <v>536</v>
      </c>
      <c r="C153" s="30" t="s">
        <v>96</v>
      </c>
      <c r="D153" s="100">
        <v>1</v>
      </c>
    </row>
    <row r="154" spans="1:4" ht="12.75">
      <c r="A154" s="30" t="s">
        <v>907</v>
      </c>
      <c r="B154" s="30">
        <v>537</v>
      </c>
      <c r="C154" s="30" t="s">
        <v>1555</v>
      </c>
      <c r="D154" s="100">
        <v>1</v>
      </c>
    </row>
    <row r="155" spans="1:4" ht="12.75">
      <c r="A155" s="30" t="s">
        <v>907</v>
      </c>
      <c r="B155" s="30">
        <v>539</v>
      </c>
      <c r="C155" s="30" t="s">
        <v>1541</v>
      </c>
      <c r="D155" s="100">
        <v>2</v>
      </c>
    </row>
    <row r="156" spans="1:4" ht="12.75">
      <c r="A156" s="30" t="s">
        <v>907</v>
      </c>
      <c r="B156" s="30">
        <v>540</v>
      </c>
      <c r="C156" s="30" t="s">
        <v>97</v>
      </c>
      <c r="D156" s="100">
        <v>1</v>
      </c>
    </row>
    <row r="157" spans="1:4" ht="12.75">
      <c r="A157" s="30" t="s">
        <v>907</v>
      </c>
      <c r="B157" s="30">
        <v>541</v>
      </c>
      <c r="C157" s="30" t="s">
        <v>1542</v>
      </c>
      <c r="D157" s="100">
        <v>2</v>
      </c>
    </row>
    <row r="158" spans="1:4" ht="12.75">
      <c r="A158" s="30" t="s">
        <v>907</v>
      </c>
      <c r="B158" s="30">
        <v>542</v>
      </c>
      <c r="C158" s="30" t="s">
        <v>98</v>
      </c>
      <c r="D158" s="100">
        <v>2</v>
      </c>
    </row>
    <row r="159" spans="1:4" ht="12.75">
      <c r="A159" s="30" t="s">
        <v>907</v>
      </c>
      <c r="B159" s="30">
        <v>543</v>
      </c>
      <c r="C159" s="30" t="s">
        <v>1537</v>
      </c>
      <c r="D159" s="100">
        <v>4</v>
      </c>
    </row>
    <row r="160" spans="1:4" ht="12.75">
      <c r="A160" s="30" t="s">
        <v>907</v>
      </c>
      <c r="B160" s="30">
        <v>547</v>
      </c>
      <c r="C160" s="30" t="s">
        <v>1538</v>
      </c>
      <c r="D160" s="100">
        <v>3</v>
      </c>
    </row>
    <row r="161" spans="1:4" ht="12.75">
      <c r="A161" s="30" t="s">
        <v>907</v>
      </c>
      <c r="B161" s="30">
        <v>549</v>
      </c>
      <c r="C161" s="30" t="s">
        <v>1543</v>
      </c>
      <c r="D161" s="100">
        <v>3</v>
      </c>
    </row>
    <row r="162" spans="1:4" ht="12.75">
      <c r="A162" s="30" t="s">
        <v>907</v>
      </c>
      <c r="B162" s="30">
        <v>563</v>
      </c>
      <c r="C162" s="30" t="s">
        <v>1569</v>
      </c>
      <c r="D162" s="100">
        <v>1</v>
      </c>
    </row>
    <row r="163" spans="1:4" ht="12.75">
      <c r="A163" s="30" t="s">
        <v>907</v>
      </c>
      <c r="B163" s="30">
        <v>565</v>
      </c>
      <c r="C163" s="30" t="s">
        <v>1534</v>
      </c>
      <c r="D163" s="100">
        <v>6</v>
      </c>
    </row>
    <row r="164" spans="1:5" ht="12.75">
      <c r="A164" s="30" t="s">
        <v>907</v>
      </c>
      <c r="B164" s="30">
        <v>575</v>
      </c>
      <c r="C164" s="30" t="s">
        <v>1577</v>
      </c>
      <c r="D164" s="100">
        <v>1</v>
      </c>
      <c r="E164" s="405"/>
    </row>
    <row r="165" spans="1:5" ht="12.75">
      <c r="A165" s="30" t="s">
        <v>907</v>
      </c>
      <c r="B165" s="30">
        <v>577</v>
      </c>
      <c r="C165" s="30" t="s">
        <v>1579</v>
      </c>
      <c r="D165" s="100">
        <v>1</v>
      </c>
      <c r="E165" s="405"/>
    </row>
    <row r="166" spans="1:5" ht="12.75">
      <c r="A166" s="30" t="s">
        <v>907</v>
      </c>
      <c r="B166" s="30">
        <v>583</v>
      </c>
      <c r="C166" s="30" t="s">
        <v>1535</v>
      </c>
      <c r="D166" s="100">
        <v>6</v>
      </c>
      <c r="E166" s="405"/>
    </row>
    <row r="167" spans="1:5" ht="12.75">
      <c r="A167" s="30" t="s">
        <v>907</v>
      </c>
      <c r="B167" s="30">
        <v>584</v>
      </c>
      <c r="C167" s="30" t="s">
        <v>99</v>
      </c>
      <c r="D167" s="100">
        <v>1</v>
      </c>
      <c r="E167" s="405"/>
    </row>
    <row r="168" spans="1:5" ht="12.75">
      <c r="A168" s="30" t="s">
        <v>907</v>
      </c>
      <c r="B168" s="30">
        <v>585</v>
      </c>
      <c r="C168" s="30" t="s">
        <v>1580</v>
      </c>
      <c r="D168" s="100">
        <v>2</v>
      </c>
      <c r="E168" s="405"/>
    </row>
    <row r="169" spans="1:5" ht="12.75">
      <c r="A169" s="30" t="s">
        <v>907</v>
      </c>
      <c r="B169" s="30">
        <v>589</v>
      </c>
      <c r="C169" s="30" t="s">
        <v>1581</v>
      </c>
      <c r="D169" s="100">
        <v>1</v>
      </c>
      <c r="E169" s="405"/>
    </row>
    <row r="170" spans="1:5" ht="12.75">
      <c r="A170" s="30" t="s">
        <v>907</v>
      </c>
      <c r="B170" s="30">
        <v>591</v>
      </c>
      <c r="C170" s="30" t="s">
        <v>1582</v>
      </c>
      <c r="D170" s="100">
        <v>1</v>
      </c>
      <c r="E170" s="405"/>
    </row>
    <row r="171" spans="1:5" ht="12.75">
      <c r="A171" s="30" t="s">
        <v>907</v>
      </c>
      <c r="B171" s="30">
        <v>592</v>
      </c>
      <c r="C171" s="30" t="s">
        <v>101</v>
      </c>
      <c r="D171" s="100">
        <v>1</v>
      </c>
      <c r="E171" s="405"/>
    </row>
    <row r="172" spans="1:5" ht="12.75">
      <c r="A172" s="30" t="s">
        <v>907</v>
      </c>
      <c r="B172" s="30">
        <v>595</v>
      </c>
      <c r="C172" s="30" t="s">
        <v>103</v>
      </c>
      <c r="D172" s="100">
        <v>1</v>
      </c>
      <c r="E172" s="405"/>
    </row>
    <row r="173" spans="1:5" ht="12.75">
      <c r="A173" s="30" t="s">
        <v>907</v>
      </c>
      <c r="B173" s="30">
        <v>596</v>
      </c>
      <c r="C173" s="30" t="s">
        <v>104</v>
      </c>
      <c r="D173" s="100">
        <v>1</v>
      </c>
      <c r="E173" s="405"/>
    </row>
    <row r="174" spans="1:5" ht="12.75">
      <c r="A174" s="30" t="s">
        <v>907</v>
      </c>
      <c r="B174" s="30">
        <v>599</v>
      </c>
      <c r="C174" s="30" t="s">
        <v>105</v>
      </c>
      <c r="D174" s="100">
        <v>1</v>
      </c>
      <c r="E174" s="405"/>
    </row>
    <row r="175" spans="1:5" ht="12.75">
      <c r="A175" s="30" t="s">
        <v>907</v>
      </c>
      <c r="B175" s="30" t="s">
        <v>623</v>
      </c>
      <c r="C175" s="30" t="s">
        <v>624</v>
      </c>
      <c r="D175" s="99">
        <v>18</v>
      </c>
      <c r="E175" s="405"/>
    </row>
    <row r="176" spans="1:5" ht="12.75">
      <c r="A176" s="30" t="s">
        <v>907</v>
      </c>
      <c r="B176" s="30" t="s">
        <v>627</v>
      </c>
      <c r="C176" s="30" t="s">
        <v>628</v>
      </c>
      <c r="D176" s="100">
        <v>1</v>
      </c>
      <c r="E176" s="405"/>
    </row>
    <row r="177" spans="1:5" ht="12.75">
      <c r="A177" s="30" t="s">
        <v>907</v>
      </c>
      <c r="B177" s="30" t="s">
        <v>621</v>
      </c>
      <c r="C177" s="30" t="s">
        <v>622</v>
      </c>
      <c r="D177" s="100">
        <v>29</v>
      </c>
      <c r="E177" s="405"/>
    </row>
    <row r="178" spans="1:5" ht="12.75">
      <c r="A178" s="30" t="s">
        <v>907</v>
      </c>
      <c r="B178" s="30" t="s">
        <v>76</v>
      </c>
      <c r="C178" s="30" t="s">
        <v>77</v>
      </c>
      <c r="D178" s="100">
        <v>1</v>
      </c>
      <c r="E178" s="405"/>
    </row>
    <row r="179" spans="1:5" ht="12.75">
      <c r="A179" s="30" t="s">
        <v>907</v>
      </c>
      <c r="B179" s="30" t="s">
        <v>625</v>
      </c>
      <c r="C179" s="30" t="s">
        <v>626</v>
      </c>
      <c r="D179" s="100">
        <v>6</v>
      </c>
      <c r="E179" s="405"/>
    </row>
    <row r="180" spans="1:5" ht="12.75" customHeight="1">
      <c r="A180" s="30" t="s">
        <v>907</v>
      </c>
      <c r="C180" s="30" t="s">
        <v>86</v>
      </c>
      <c r="D180" s="100">
        <v>1</v>
      </c>
      <c r="E180" s="93"/>
    </row>
    <row r="181" spans="1:5" ht="12.75" customHeight="1">
      <c r="A181" s="30" t="s">
        <v>907</v>
      </c>
      <c r="C181" s="30" t="s">
        <v>1545</v>
      </c>
      <c r="D181" s="100">
        <v>1</v>
      </c>
      <c r="E181" s="93"/>
    </row>
    <row r="182" spans="1:5" ht="12.75" customHeight="1">
      <c r="A182" s="30" t="s">
        <v>907</v>
      </c>
      <c r="C182" s="30" t="s">
        <v>91</v>
      </c>
      <c r="D182" s="100">
        <v>1</v>
      </c>
      <c r="E182" s="93"/>
    </row>
    <row r="183" spans="1:5" ht="12.75" customHeight="1">
      <c r="A183" s="30" t="s">
        <v>907</v>
      </c>
      <c r="C183" s="30" t="s">
        <v>1547</v>
      </c>
      <c r="D183" s="100">
        <v>1</v>
      </c>
      <c r="E183" s="93"/>
    </row>
    <row r="184" spans="1:5" ht="12.75" customHeight="1">
      <c r="A184" s="30" t="s">
        <v>907</v>
      </c>
      <c r="C184" s="30" t="s">
        <v>1548</v>
      </c>
      <c r="D184" s="100">
        <v>1</v>
      </c>
      <c r="E184" s="93"/>
    </row>
    <row r="185" spans="1:5" ht="12.75" customHeight="1">
      <c r="A185" s="30" t="s">
        <v>907</v>
      </c>
      <c r="C185" s="30" t="s">
        <v>1549</v>
      </c>
      <c r="D185" s="100">
        <v>1</v>
      </c>
      <c r="E185" s="93"/>
    </row>
    <row r="186" spans="1:5" ht="12.75" customHeight="1">
      <c r="A186" s="30" t="s">
        <v>907</v>
      </c>
      <c r="C186" s="30" t="s">
        <v>1554</v>
      </c>
      <c r="D186" s="100">
        <v>1</v>
      </c>
      <c r="E186" s="93"/>
    </row>
    <row r="187" spans="1:5" ht="12.75" customHeight="1">
      <c r="A187" s="30" t="s">
        <v>907</v>
      </c>
      <c r="C187" s="30" t="s">
        <v>1556</v>
      </c>
      <c r="D187" s="100">
        <v>1</v>
      </c>
      <c r="E187" s="93"/>
    </row>
    <row r="188" spans="1:5" ht="12.75" customHeight="1">
      <c r="A188" s="30" t="s">
        <v>907</v>
      </c>
      <c r="C188" s="30" t="s">
        <v>1557</v>
      </c>
      <c r="D188" s="100">
        <v>1</v>
      </c>
      <c r="E188" s="93"/>
    </row>
    <row r="189" spans="1:5" ht="12.75" customHeight="1">
      <c r="A189" s="30" t="s">
        <v>907</v>
      </c>
      <c r="C189" s="30" t="s">
        <v>1558</v>
      </c>
      <c r="D189" s="100">
        <v>1</v>
      </c>
      <c r="E189" s="93"/>
    </row>
    <row r="190" spans="1:5" ht="12.75" customHeight="1">
      <c r="A190" s="30" t="s">
        <v>907</v>
      </c>
      <c r="C190" s="30" t="s">
        <v>1559</v>
      </c>
      <c r="D190" s="100">
        <v>1</v>
      </c>
      <c r="E190" s="93"/>
    </row>
    <row r="191" spans="1:5" ht="12.75" customHeight="1">
      <c r="A191" s="30" t="s">
        <v>907</v>
      </c>
      <c r="C191" s="30" t="s">
        <v>1560</v>
      </c>
      <c r="D191" s="100">
        <v>1</v>
      </c>
      <c r="E191" s="93"/>
    </row>
    <row r="192" spans="1:5" ht="12.75" customHeight="1">
      <c r="A192" s="30" t="s">
        <v>907</v>
      </c>
      <c r="C192" s="30" t="s">
        <v>1561</v>
      </c>
      <c r="D192" s="100">
        <v>1</v>
      </c>
      <c r="E192" s="93"/>
    </row>
    <row r="193" spans="1:5" ht="12.75" customHeight="1">
      <c r="A193" s="30" t="s">
        <v>907</v>
      </c>
      <c r="C193" s="30" t="s">
        <v>1562</v>
      </c>
      <c r="D193" s="100">
        <v>1</v>
      </c>
      <c r="E193" s="93"/>
    </row>
    <row r="194" spans="1:5" ht="12.75" customHeight="1">
      <c r="A194" s="30" t="s">
        <v>907</v>
      </c>
      <c r="C194" s="30" t="s">
        <v>1563</v>
      </c>
      <c r="D194" s="100">
        <v>1</v>
      </c>
      <c r="E194" s="93"/>
    </row>
    <row r="195" spans="1:5" ht="12.75" customHeight="1">
      <c r="A195" s="30" t="s">
        <v>907</v>
      </c>
      <c r="C195" s="30" t="s">
        <v>1564</v>
      </c>
      <c r="D195" s="100">
        <v>1</v>
      </c>
      <c r="E195" s="93"/>
    </row>
    <row r="196" spans="1:5" ht="12.75" customHeight="1">
      <c r="A196" s="30" t="s">
        <v>907</v>
      </c>
      <c r="C196" s="30" t="s">
        <v>1565</v>
      </c>
      <c r="D196" s="100">
        <v>1</v>
      </c>
      <c r="E196" s="93"/>
    </row>
    <row r="197" spans="1:5" ht="12.75" customHeight="1">
      <c r="A197" s="30" t="s">
        <v>907</v>
      </c>
      <c r="C197" s="30" t="s">
        <v>1566</v>
      </c>
      <c r="D197" s="100">
        <v>1</v>
      </c>
      <c r="E197" s="93"/>
    </row>
    <row r="198" spans="1:5" ht="12.75" customHeight="1">
      <c r="A198" s="30" t="s">
        <v>907</v>
      </c>
      <c r="C198" s="30" t="s">
        <v>1567</v>
      </c>
      <c r="D198" s="100">
        <v>1</v>
      </c>
      <c r="E198" s="93"/>
    </row>
    <row r="199" spans="1:5" ht="12.75" customHeight="1">
      <c r="A199" s="30" t="s">
        <v>907</v>
      </c>
      <c r="C199" s="30" t="s">
        <v>1568</v>
      </c>
      <c r="D199" s="100">
        <v>1</v>
      </c>
      <c r="E199" s="93"/>
    </row>
    <row r="200" spans="1:5" ht="12.75" customHeight="1">
      <c r="A200" s="30" t="s">
        <v>907</v>
      </c>
      <c r="C200" s="30" t="s">
        <v>1570</v>
      </c>
      <c r="D200" s="100">
        <v>1</v>
      </c>
      <c r="E200" s="93"/>
    </row>
    <row r="201" spans="1:5" ht="12.75" customHeight="1">
      <c r="A201" s="30" t="s">
        <v>907</v>
      </c>
      <c r="C201" s="30" t="s">
        <v>1571</v>
      </c>
      <c r="D201" s="100">
        <v>1</v>
      </c>
      <c r="E201" s="93"/>
    </row>
    <row r="202" spans="1:5" ht="12.75" customHeight="1">
      <c r="A202" s="30" t="s">
        <v>907</v>
      </c>
      <c r="C202" s="30" t="s">
        <v>1572</v>
      </c>
      <c r="D202" s="100">
        <v>1</v>
      </c>
      <c r="E202" s="93"/>
    </row>
    <row r="203" spans="1:5" ht="12.75" customHeight="1">
      <c r="A203" s="30" t="s">
        <v>907</v>
      </c>
      <c r="C203" s="30" t="s">
        <v>1544</v>
      </c>
      <c r="D203" s="100">
        <v>2</v>
      </c>
      <c r="E203" s="93"/>
    </row>
    <row r="204" spans="1:5" ht="12.75" customHeight="1">
      <c r="A204" s="30" t="s">
        <v>907</v>
      </c>
      <c r="C204" s="30" t="s">
        <v>1573</v>
      </c>
      <c r="D204" s="100">
        <v>1</v>
      </c>
      <c r="E204" s="93"/>
    </row>
    <row r="205" spans="1:5" ht="12.75" customHeight="1">
      <c r="A205" s="30" t="s">
        <v>907</v>
      </c>
      <c r="C205" s="30" t="s">
        <v>1574</v>
      </c>
      <c r="D205" s="100">
        <v>1</v>
      </c>
      <c r="E205" s="93"/>
    </row>
    <row r="206" spans="1:5" ht="12.75" customHeight="1">
      <c r="A206" s="30" t="s">
        <v>907</v>
      </c>
      <c r="C206" s="30" t="s">
        <v>1575</v>
      </c>
      <c r="D206" s="100">
        <v>1</v>
      </c>
      <c r="E206" s="93"/>
    </row>
    <row r="207" spans="1:5" ht="12.75" customHeight="1">
      <c r="A207" s="30" t="s">
        <v>907</v>
      </c>
      <c r="C207" s="30" t="s">
        <v>1576</v>
      </c>
      <c r="D207" s="100">
        <v>1</v>
      </c>
      <c r="E207" s="93"/>
    </row>
    <row r="208" spans="1:5" ht="12.75" customHeight="1">
      <c r="A208" s="30" t="s">
        <v>907</v>
      </c>
      <c r="C208" s="30" t="s">
        <v>1578</v>
      </c>
      <c r="D208" s="100">
        <v>1</v>
      </c>
      <c r="E208" s="93"/>
    </row>
    <row r="209" spans="1:5" ht="12.75" customHeight="1">
      <c r="A209" s="30" t="s">
        <v>907</v>
      </c>
      <c r="C209" s="30" t="s">
        <v>100</v>
      </c>
      <c r="D209" s="100">
        <v>1</v>
      </c>
      <c r="E209" s="93"/>
    </row>
    <row r="210" spans="1:5" ht="12.75" customHeight="1">
      <c r="A210" s="30" t="s">
        <v>907</v>
      </c>
      <c r="C210" s="30" t="s">
        <v>102</v>
      </c>
      <c r="D210" s="100">
        <v>1</v>
      </c>
      <c r="E210" s="93"/>
    </row>
    <row r="211" spans="1:5" ht="24.75" customHeight="1">
      <c r="A211" s="206" t="s">
        <v>1261</v>
      </c>
      <c r="B211" s="205"/>
      <c r="C211" s="205"/>
      <c r="D211" s="107">
        <f>SUM(D212:D230)</f>
        <v>218</v>
      </c>
      <c r="E211" s="405"/>
    </row>
    <row r="212" spans="1:5" ht="12.75" customHeight="1">
      <c r="A212" s="30" t="s">
        <v>1583</v>
      </c>
      <c r="B212" s="30" t="s">
        <v>570</v>
      </c>
      <c r="C212" s="30" t="s">
        <v>571</v>
      </c>
      <c r="D212" s="99">
        <v>7</v>
      </c>
      <c r="E212" s="93"/>
    </row>
    <row r="213" spans="1:5" ht="12.75" customHeight="1">
      <c r="A213" s="30" t="s">
        <v>1583</v>
      </c>
      <c r="B213" s="30" t="s">
        <v>566</v>
      </c>
      <c r="C213" s="30" t="s">
        <v>567</v>
      </c>
      <c r="D213" s="99">
        <v>12</v>
      </c>
      <c r="E213" s="93"/>
    </row>
    <row r="214" spans="1:5" ht="12.75" customHeight="1">
      <c r="A214" s="30" t="s">
        <v>1583</v>
      </c>
      <c r="B214" s="30" t="s">
        <v>572</v>
      </c>
      <c r="C214" s="30" t="s">
        <v>573</v>
      </c>
      <c r="D214" s="100">
        <v>7</v>
      </c>
      <c r="E214" s="93"/>
    </row>
    <row r="215" spans="1:5" ht="12.75" customHeight="1">
      <c r="A215" s="30" t="s">
        <v>1583</v>
      </c>
      <c r="B215" s="30" t="s">
        <v>574</v>
      </c>
      <c r="C215" s="30" t="s">
        <v>575</v>
      </c>
      <c r="D215" s="100">
        <v>5</v>
      </c>
      <c r="E215" s="93"/>
    </row>
    <row r="216" spans="1:5" ht="12.75" customHeight="1">
      <c r="A216" s="30" t="s">
        <v>1583</v>
      </c>
      <c r="B216" s="30" t="s">
        <v>556</v>
      </c>
      <c r="C216" s="30" t="s">
        <v>557</v>
      </c>
      <c r="D216" s="100">
        <v>22</v>
      </c>
      <c r="E216" s="93"/>
    </row>
    <row r="217" spans="1:5" ht="12.75" customHeight="1">
      <c r="A217" s="30" t="s">
        <v>1583</v>
      </c>
      <c r="B217" s="30" t="s">
        <v>576</v>
      </c>
      <c r="C217" s="30" t="s">
        <v>577</v>
      </c>
      <c r="D217" s="100">
        <v>7</v>
      </c>
      <c r="E217" s="93"/>
    </row>
    <row r="218" spans="1:5" ht="12.75" customHeight="1">
      <c r="A218" s="30" t="s">
        <v>1583</v>
      </c>
      <c r="B218" s="30" t="s">
        <v>241</v>
      </c>
      <c r="C218" s="30" t="s">
        <v>582</v>
      </c>
      <c r="D218" s="100">
        <v>5</v>
      </c>
      <c r="E218" s="93"/>
    </row>
    <row r="219" spans="1:5" ht="12.75" customHeight="1">
      <c r="A219" s="30" t="s">
        <v>1583</v>
      </c>
      <c r="B219" s="30" t="s">
        <v>1586</v>
      </c>
      <c r="C219" s="30" t="s">
        <v>1587</v>
      </c>
      <c r="D219" s="100">
        <v>33</v>
      </c>
      <c r="E219" s="93"/>
    </row>
    <row r="220" spans="1:5" ht="12.75" customHeight="1">
      <c r="A220" s="30" t="s">
        <v>1583</v>
      </c>
      <c r="B220" s="30" t="s">
        <v>578</v>
      </c>
      <c r="C220" s="30" t="s">
        <v>579</v>
      </c>
      <c r="D220" s="100">
        <v>10</v>
      </c>
      <c r="E220" s="93"/>
    </row>
    <row r="221" spans="1:5" ht="12.75" customHeight="1">
      <c r="A221" s="30" t="s">
        <v>1583</v>
      </c>
      <c r="B221" s="30" t="s">
        <v>1584</v>
      </c>
      <c r="C221" s="30" t="s">
        <v>1585</v>
      </c>
      <c r="D221" s="100">
        <v>21</v>
      </c>
      <c r="E221" s="93"/>
    </row>
    <row r="222" spans="1:5" ht="12.75" customHeight="1">
      <c r="A222" s="30" t="s">
        <v>1583</v>
      </c>
      <c r="B222" s="30" t="s">
        <v>80</v>
      </c>
      <c r="C222" s="30" t="s">
        <v>81</v>
      </c>
      <c r="D222" s="100">
        <v>1</v>
      </c>
      <c r="E222" s="93"/>
    </row>
    <row r="223" spans="1:5" ht="12.75" customHeight="1">
      <c r="A223" s="30" t="s">
        <v>1583</v>
      </c>
      <c r="B223" s="30" t="s">
        <v>580</v>
      </c>
      <c r="C223" s="30" t="s">
        <v>581</v>
      </c>
      <c r="D223" s="100">
        <v>2</v>
      </c>
      <c r="E223" s="93"/>
    </row>
    <row r="224" spans="1:5" ht="12.75" customHeight="1">
      <c r="A224" s="30" t="s">
        <v>1583</v>
      </c>
      <c r="B224" s="30" t="s">
        <v>558</v>
      </c>
      <c r="C224" s="30" t="s">
        <v>559</v>
      </c>
      <c r="D224" s="100">
        <v>15</v>
      </c>
      <c r="E224" s="93"/>
    </row>
    <row r="225" spans="1:5" ht="12.75" customHeight="1">
      <c r="A225" s="30" t="s">
        <v>1583</v>
      </c>
      <c r="B225" s="30" t="s">
        <v>583</v>
      </c>
      <c r="C225" s="30" t="s">
        <v>584</v>
      </c>
      <c r="D225" s="100">
        <v>3</v>
      </c>
      <c r="E225" s="93"/>
    </row>
    <row r="226" spans="1:5" ht="12.75" customHeight="1">
      <c r="A226" s="30" t="s">
        <v>1583</v>
      </c>
      <c r="B226" s="30" t="s">
        <v>564</v>
      </c>
      <c r="C226" s="30" t="s">
        <v>565</v>
      </c>
      <c r="D226" s="100">
        <v>12</v>
      </c>
      <c r="E226" s="93"/>
    </row>
    <row r="227" spans="1:5" ht="12.75" customHeight="1">
      <c r="A227" s="30" t="s">
        <v>1583</v>
      </c>
      <c r="B227" s="30" t="s">
        <v>560</v>
      </c>
      <c r="C227" s="30" t="s">
        <v>561</v>
      </c>
      <c r="D227" s="100">
        <v>15</v>
      </c>
      <c r="E227" s="93"/>
    </row>
    <row r="228" spans="1:4" ht="12.75" customHeight="1">
      <c r="A228" s="30" t="s">
        <v>1583</v>
      </c>
      <c r="B228" s="30" t="s">
        <v>562</v>
      </c>
      <c r="C228" s="30" t="s">
        <v>563</v>
      </c>
      <c r="D228" s="100">
        <v>17</v>
      </c>
    </row>
    <row r="229" spans="1:4" ht="12.75" customHeight="1">
      <c r="A229" s="30" t="s">
        <v>1583</v>
      </c>
      <c r="B229" s="30" t="s">
        <v>568</v>
      </c>
      <c r="C229" s="30" t="s">
        <v>569</v>
      </c>
      <c r="D229" s="100">
        <v>7</v>
      </c>
    </row>
    <row r="230" spans="1:4" ht="12.75" customHeight="1">
      <c r="A230" s="30" t="s">
        <v>1583</v>
      </c>
      <c r="B230" s="30" t="s">
        <v>1588</v>
      </c>
      <c r="C230" s="30" t="s">
        <v>555</v>
      </c>
      <c r="D230" s="100">
        <v>17</v>
      </c>
    </row>
    <row r="231" spans="1:5" ht="26.25" customHeight="1">
      <c r="A231" s="206" t="s">
        <v>594</v>
      </c>
      <c r="B231" s="30"/>
      <c r="C231" s="30"/>
      <c r="D231" s="107">
        <f>SUM(D232:D240)</f>
        <v>56</v>
      </c>
      <c r="E231" s="405"/>
    </row>
    <row r="232" spans="1:4" ht="12.75">
      <c r="A232" s="30" t="s">
        <v>901</v>
      </c>
      <c r="B232" s="30" t="s">
        <v>591</v>
      </c>
      <c r="C232" s="30" t="s">
        <v>597</v>
      </c>
      <c r="D232" s="99">
        <v>4</v>
      </c>
    </row>
    <row r="233" spans="1:4" ht="12.75">
      <c r="A233" s="30" t="s">
        <v>901</v>
      </c>
      <c r="B233" s="30" t="s">
        <v>598</v>
      </c>
      <c r="C233" s="30" t="s">
        <v>599</v>
      </c>
      <c r="D233" s="99">
        <v>4</v>
      </c>
    </row>
    <row r="234" spans="1:4" ht="12.75">
      <c r="A234" s="30" t="s">
        <v>901</v>
      </c>
      <c r="B234" s="30" t="s">
        <v>585</v>
      </c>
      <c r="C234" s="30" t="s">
        <v>586</v>
      </c>
      <c r="D234" s="99">
        <v>23</v>
      </c>
    </row>
    <row r="235" spans="1:4" ht="12.75">
      <c r="A235" s="30" t="s">
        <v>901</v>
      </c>
      <c r="B235" s="30" t="s">
        <v>602</v>
      </c>
      <c r="C235" s="30" t="s">
        <v>603</v>
      </c>
      <c r="D235" s="99">
        <v>3</v>
      </c>
    </row>
    <row r="236" spans="1:4" ht="12.75">
      <c r="A236" s="30" t="s">
        <v>901</v>
      </c>
      <c r="B236" s="30" t="s">
        <v>587</v>
      </c>
      <c r="C236" s="30" t="s">
        <v>588</v>
      </c>
      <c r="D236" s="99">
        <v>7</v>
      </c>
    </row>
    <row r="237" spans="1:4" ht="12.75">
      <c r="A237" s="30" t="s">
        <v>901</v>
      </c>
      <c r="B237" s="30" t="s">
        <v>600</v>
      </c>
      <c r="C237" s="30" t="s">
        <v>601</v>
      </c>
      <c r="D237" s="99">
        <v>4</v>
      </c>
    </row>
    <row r="238" spans="1:4" ht="12.75">
      <c r="A238" s="30" t="s">
        <v>901</v>
      </c>
      <c r="B238" s="30" t="s">
        <v>604</v>
      </c>
      <c r="C238" s="30" t="s">
        <v>605</v>
      </c>
      <c r="D238" s="99">
        <v>2</v>
      </c>
    </row>
    <row r="239" spans="1:4" ht="12.75">
      <c r="A239" s="30" t="s">
        <v>901</v>
      </c>
      <c r="B239" s="30" t="s">
        <v>606</v>
      </c>
      <c r="C239" s="30" t="s">
        <v>607</v>
      </c>
      <c r="D239" s="99">
        <v>2</v>
      </c>
    </row>
    <row r="240" spans="1:5" ht="12.75">
      <c r="A240" s="30" t="s">
        <v>901</v>
      </c>
      <c r="B240" s="30" t="s">
        <v>589</v>
      </c>
      <c r="C240" s="30" t="s">
        <v>590</v>
      </c>
      <c r="D240" s="99">
        <v>7</v>
      </c>
      <c r="E240" s="405"/>
    </row>
    <row r="241" spans="1:5" ht="26.25" customHeight="1">
      <c r="A241" s="206" t="s">
        <v>1262</v>
      </c>
      <c r="D241" s="405">
        <f>SUM(D242:D252)</f>
        <v>44</v>
      </c>
      <c r="E241" s="405"/>
    </row>
    <row r="242" spans="1:4" ht="12.75">
      <c r="A242" s="30" t="s">
        <v>903</v>
      </c>
      <c r="B242" s="30" t="s">
        <v>609</v>
      </c>
      <c r="C242" s="30" t="s">
        <v>610</v>
      </c>
      <c r="D242" s="99">
        <v>10</v>
      </c>
    </row>
    <row r="243" spans="1:4" ht="12.75">
      <c r="A243" s="30" t="s">
        <v>903</v>
      </c>
      <c r="B243" s="30" t="s">
        <v>54</v>
      </c>
      <c r="C243" s="30" t="s">
        <v>55</v>
      </c>
      <c r="D243" s="100">
        <v>2</v>
      </c>
    </row>
    <row r="244" spans="1:4" ht="12.75">
      <c r="A244" s="30" t="s">
        <v>903</v>
      </c>
      <c r="B244" s="30" t="s">
        <v>616</v>
      </c>
      <c r="C244" s="30" t="s">
        <v>617</v>
      </c>
      <c r="D244" s="100">
        <v>2</v>
      </c>
    </row>
    <row r="245" spans="1:4" ht="12.75">
      <c r="A245" s="30" t="s">
        <v>903</v>
      </c>
      <c r="B245" s="30" t="s">
        <v>620</v>
      </c>
      <c r="C245" s="30" t="s">
        <v>162</v>
      </c>
      <c r="D245" s="100">
        <v>1</v>
      </c>
    </row>
    <row r="246" spans="1:4" ht="12.75">
      <c r="A246" s="30" t="s">
        <v>903</v>
      </c>
      <c r="B246" s="30" t="s">
        <v>615</v>
      </c>
      <c r="C246" s="30" t="s">
        <v>161</v>
      </c>
      <c r="D246" s="100">
        <v>3</v>
      </c>
    </row>
    <row r="247" spans="1:4" ht="12.75">
      <c r="A247" s="30" t="s">
        <v>903</v>
      </c>
      <c r="B247" s="30" t="s">
        <v>608</v>
      </c>
      <c r="C247" s="30" t="s">
        <v>160</v>
      </c>
      <c r="D247" s="100">
        <v>9</v>
      </c>
    </row>
    <row r="248" spans="1:4" ht="12.75">
      <c r="A248" s="30" t="s">
        <v>903</v>
      </c>
      <c r="B248" s="30" t="s">
        <v>1342</v>
      </c>
      <c r="C248" s="30" t="s">
        <v>1353</v>
      </c>
      <c r="D248" s="100">
        <v>2</v>
      </c>
    </row>
    <row r="249" spans="1:4" ht="12.75">
      <c r="A249" s="30" t="s">
        <v>903</v>
      </c>
      <c r="B249" s="30" t="s">
        <v>618</v>
      </c>
      <c r="C249" s="30" t="s">
        <v>619</v>
      </c>
      <c r="D249" s="100">
        <v>1</v>
      </c>
    </row>
    <row r="250" spans="1:4" ht="12.75">
      <c r="A250" s="30" t="s">
        <v>903</v>
      </c>
      <c r="B250" s="30" t="s">
        <v>70</v>
      </c>
      <c r="C250" s="30" t="s">
        <v>71</v>
      </c>
      <c r="D250" s="100">
        <v>1</v>
      </c>
    </row>
    <row r="251" spans="1:4" ht="12.75">
      <c r="A251" s="30" t="s">
        <v>903</v>
      </c>
      <c r="B251" s="30" t="s">
        <v>611</v>
      </c>
      <c r="C251" s="30" t="s">
        <v>612</v>
      </c>
      <c r="D251" s="100">
        <v>5</v>
      </c>
    </row>
    <row r="252" spans="1:5" ht="12.75">
      <c r="A252" s="30" t="s">
        <v>903</v>
      </c>
      <c r="B252" s="30" t="s">
        <v>613</v>
      </c>
      <c r="C252" s="30" t="s">
        <v>614</v>
      </c>
      <c r="D252" s="100">
        <v>8</v>
      </c>
      <c r="E252" s="405"/>
    </row>
    <row r="253" spans="1:5" ht="22.5" customHeight="1">
      <c r="A253" s="206" t="s">
        <v>1263</v>
      </c>
      <c r="D253" s="405">
        <f>SUM(D254:D255)</f>
        <v>38</v>
      </c>
      <c r="E253" s="405"/>
    </row>
    <row r="254" spans="1:4" ht="12.75">
      <c r="A254" s="30" t="s">
        <v>896</v>
      </c>
      <c r="B254" s="34" t="s">
        <v>631</v>
      </c>
      <c r="C254" s="30" t="s">
        <v>632</v>
      </c>
      <c r="D254" s="122">
        <v>11</v>
      </c>
    </row>
    <row r="255" spans="1:5" ht="12.75">
      <c r="A255" s="30" t="s">
        <v>896</v>
      </c>
      <c r="B255" s="30" t="s">
        <v>629</v>
      </c>
      <c r="C255" s="30" t="s">
        <v>630</v>
      </c>
      <c r="D255" s="100">
        <v>27</v>
      </c>
      <c r="E255" s="405"/>
    </row>
    <row r="256" spans="1:5" ht="25.5" customHeight="1">
      <c r="A256" s="206" t="s">
        <v>595</v>
      </c>
      <c r="D256" s="405">
        <f>SUM(D257:D260)</f>
        <v>35</v>
      </c>
      <c r="E256" s="405"/>
    </row>
    <row r="257" spans="1:4" ht="12.75">
      <c r="A257" s="30" t="s">
        <v>895</v>
      </c>
      <c r="B257" s="30" t="s">
        <v>635</v>
      </c>
      <c r="C257" s="30" t="s">
        <v>636</v>
      </c>
      <c r="D257" s="100">
        <v>8</v>
      </c>
    </row>
    <row r="258" spans="1:4" ht="12.75">
      <c r="A258" s="30" t="s">
        <v>895</v>
      </c>
      <c r="B258" s="30" t="s">
        <v>633</v>
      </c>
      <c r="C258" s="30" t="s">
        <v>634</v>
      </c>
      <c r="D258" s="100">
        <v>21</v>
      </c>
    </row>
    <row r="259" spans="1:4" ht="12.75">
      <c r="A259" s="30" t="s">
        <v>895</v>
      </c>
      <c r="B259" s="30" t="s">
        <v>637</v>
      </c>
      <c r="C259" s="30" t="s">
        <v>638</v>
      </c>
      <c r="D259" s="100">
        <v>5</v>
      </c>
    </row>
    <row r="260" spans="1:5" ht="12.75">
      <c r="A260" s="30" t="s">
        <v>895</v>
      </c>
      <c r="B260" s="30" t="s">
        <v>78</v>
      </c>
      <c r="C260" s="30" t="s">
        <v>79</v>
      </c>
      <c r="D260" s="100">
        <v>1</v>
      </c>
      <c r="E260" s="405"/>
    </row>
    <row r="261" spans="1:5" ht="24.75" customHeight="1">
      <c r="A261" s="206" t="s">
        <v>1265</v>
      </c>
      <c r="B261" s="30"/>
      <c r="C261" s="30"/>
      <c r="D261" s="107">
        <f>SUM(D262:D264)</f>
        <v>25</v>
      </c>
      <c r="E261" s="405"/>
    </row>
    <row r="262" spans="1:4" ht="12.75">
      <c r="A262" s="12" t="s">
        <v>187</v>
      </c>
      <c r="B262" s="12"/>
      <c r="C262" s="12" t="s">
        <v>640</v>
      </c>
      <c r="D262" s="101">
        <v>17</v>
      </c>
    </row>
    <row r="263" spans="1:4" ht="12.75">
      <c r="A263" s="12" t="s">
        <v>187</v>
      </c>
      <c r="B263" s="12"/>
      <c r="C263" s="12" t="s">
        <v>642</v>
      </c>
      <c r="D263" s="101">
        <v>5</v>
      </c>
    </row>
    <row r="264" spans="1:4" ht="12.75">
      <c r="A264" s="12" t="s">
        <v>187</v>
      </c>
      <c r="B264" s="12"/>
      <c r="C264" s="12" t="s">
        <v>1628</v>
      </c>
      <c r="D264" s="101">
        <v>3</v>
      </c>
    </row>
    <row r="265" spans="1:5" ht="26.25" customHeight="1">
      <c r="A265" s="206" t="s">
        <v>1264</v>
      </c>
      <c r="B265" s="12"/>
      <c r="C265" s="12"/>
      <c r="D265" s="107">
        <f>SUM(D266:D267)</f>
        <v>15</v>
      </c>
      <c r="E265" s="405"/>
    </row>
    <row r="266" spans="1:4" ht="12.75">
      <c r="A266" s="30" t="s">
        <v>902</v>
      </c>
      <c r="B266" s="30" t="s">
        <v>1631</v>
      </c>
      <c r="C266" s="30" t="s">
        <v>1632</v>
      </c>
      <c r="D266" s="100">
        <v>8</v>
      </c>
    </row>
    <row r="267" spans="1:5" ht="12.75">
      <c r="A267" s="30" t="s">
        <v>902</v>
      </c>
      <c r="B267" s="30" t="s">
        <v>1633</v>
      </c>
      <c r="C267" s="30" t="s">
        <v>1634</v>
      </c>
      <c r="D267" s="100">
        <v>7</v>
      </c>
      <c r="E267" s="405"/>
    </row>
    <row r="268" spans="1:5" ht="24.75" customHeight="1">
      <c r="A268" s="206" t="s">
        <v>1267</v>
      </c>
      <c r="B268" s="12"/>
      <c r="C268" s="12"/>
      <c r="D268" s="107">
        <f>SUM(D269)</f>
        <v>13</v>
      </c>
      <c r="E268" s="405"/>
    </row>
    <row r="269" spans="1:5" ht="12.75">
      <c r="A269" s="30" t="s">
        <v>900</v>
      </c>
      <c r="B269" s="30" t="s">
        <v>1629</v>
      </c>
      <c r="C269" s="30" t="s">
        <v>1630</v>
      </c>
      <c r="D269" s="99">
        <v>13</v>
      </c>
      <c r="E269" s="405"/>
    </row>
    <row r="270" spans="1:5" ht="24.75" customHeight="1">
      <c r="A270" s="206" t="s">
        <v>592</v>
      </c>
      <c r="D270" s="405">
        <f>SUM(D271:D274)</f>
        <v>12</v>
      </c>
      <c r="E270" s="405"/>
    </row>
    <row r="271" spans="1:4" ht="12.75">
      <c r="A271" s="30" t="s">
        <v>897</v>
      </c>
      <c r="B271" s="30" t="s">
        <v>1643</v>
      </c>
      <c r="C271" s="30" t="s">
        <v>164</v>
      </c>
      <c r="D271" s="99">
        <v>4</v>
      </c>
    </row>
    <row r="272" spans="1:4" ht="12.75">
      <c r="A272" s="30" t="s">
        <v>897</v>
      </c>
      <c r="B272" s="30" t="s">
        <v>1635</v>
      </c>
      <c r="C272" s="30" t="s">
        <v>1636</v>
      </c>
      <c r="D272" s="99">
        <v>6</v>
      </c>
    </row>
    <row r="273" spans="1:4" ht="12.75">
      <c r="A273" s="30" t="s">
        <v>897</v>
      </c>
      <c r="B273" s="30" t="s">
        <v>1645</v>
      </c>
      <c r="C273" s="30" t="s">
        <v>1646</v>
      </c>
      <c r="D273" s="100">
        <v>1</v>
      </c>
    </row>
    <row r="274" spans="1:5" ht="12.75">
      <c r="A274" s="30" t="s">
        <v>897</v>
      </c>
      <c r="B274" s="30" t="s">
        <v>1647</v>
      </c>
      <c r="C274" s="30" t="s">
        <v>1648</v>
      </c>
      <c r="D274" s="100">
        <v>1</v>
      </c>
      <c r="E274" s="405"/>
    </row>
    <row r="275" spans="1:5" ht="24" customHeight="1">
      <c r="A275" s="206" t="s">
        <v>1268</v>
      </c>
      <c r="D275" s="405">
        <f>SUM(D276:D278)</f>
        <v>8</v>
      </c>
      <c r="E275" s="405"/>
    </row>
    <row r="276" spans="1:4" ht="12.75">
      <c r="A276" s="30" t="s">
        <v>899</v>
      </c>
      <c r="B276" s="30" t="s">
        <v>1641</v>
      </c>
      <c r="C276" s="30" t="s">
        <v>1642</v>
      </c>
      <c r="D276" s="100">
        <v>1</v>
      </c>
    </row>
    <row r="277" spans="1:4" ht="12.75">
      <c r="A277" s="30" t="s">
        <v>899</v>
      </c>
      <c r="B277" s="30" t="s">
        <v>1637</v>
      </c>
      <c r="C277" s="30" t="s">
        <v>1638</v>
      </c>
      <c r="D277" s="100">
        <v>4</v>
      </c>
    </row>
    <row r="278" spans="1:5" ht="12.75">
      <c r="A278" s="30" t="s">
        <v>899</v>
      </c>
      <c r="B278" s="30" t="s">
        <v>1639</v>
      </c>
      <c r="C278" s="30" t="s">
        <v>1640</v>
      </c>
      <c r="D278" s="100">
        <v>3</v>
      </c>
      <c r="E278" s="405"/>
    </row>
    <row r="279" spans="1:5" ht="21" customHeight="1">
      <c r="A279" s="206" t="s">
        <v>1266</v>
      </c>
      <c r="D279" s="405">
        <f>SUM(D280:D281)</f>
        <v>2</v>
      </c>
      <c r="E279" s="405"/>
    </row>
    <row r="280" spans="1:4" ht="12.75">
      <c r="A280" s="30" t="s">
        <v>904</v>
      </c>
      <c r="B280" s="30" t="s">
        <v>1651</v>
      </c>
      <c r="C280" s="30" t="s">
        <v>165</v>
      </c>
      <c r="D280" s="100">
        <v>1</v>
      </c>
    </row>
    <row r="281" spans="1:5" ht="12.75">
      <c r="A281" s="30" t="s">
        <v>53</v>
      </c>
      <c r="B281" s="30" t="s">
        <v>864</v>
      </c>
      <c r="C281" s="30" t="s">
        <v>165</v>
      </c>
      <c r="D281" s="100">
        <v>1</v>
      </c>
      <c r="E281" s="405"/>
    </row>
    <row r="282" spans="1:5" ht="24" customHeight="1">
      <c r="A282" s="206" t="s">
        <v>596</v>
      </c>
      <c r="B282" s="30"/>
      <c r="C282" s="30"/>
      <c r="D282" s="107">
        <f>SUM(D283)</f>
        <v>2</v>
      </c>
      <c r="E282" s="405"/>
    </row>
    <row r="283" spans="1:5" ht="12.75">
      <c r="A283" s="30" t="s">
        <v>906</v>
      </c>
      <c r="B283" s="30" t="s">
        <v>1649</v>
      </c>
      <c r="C283" s="30" t="s">
        <v>1650</v>
      </c>
      <c r="D283" s="99">
        <v>2</v>
      </c>
      <c r="E283" s="405"/>
    </row>
    <row r="286" spans="1:4" ht="12.75">
      <c r="A286" s="30"/>
      <c r="B286" s="30"/>
      <c r="C286" s="30"/>
      <c r="D286" s="107"/>
    </row>
    <row r="287" spans="1:5" ht="12.75">
      <c r="A287" s="24" t="s">
        <v>1083</v>
      </c>
      <c r="E287" s="93"/>
    </row>
    <row r="288" ht="12.75">
      <c r="A288" s="24" t="s">
        <v>167</v>
      </c>
    </row>
    <row r="289" ht="12.75">
      <c r="A289" s="24" t="s">
        <v>1079</v>
      </c>
    </row>
    <row r="290" ht="12.75">
      <c r="A290" s="24" t="s">
        <v>1080</v>
      </c>
    </row>
    <row r="291" ht="12.75">
      <c r="A291" s="24" t="s">
        <v>1081</v>
      </c>
    </row>
    <row r="292" ht="12.75">
      <c r="A292" s="24" t="s">
        <v>1082</v>
      </c>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&amp;C&amp;"Arial,Bold"&amp;12TABLE 110E.  APSIN USERS, BY AGENCY</oddHeader>
    <oddFooter>&amp;L&amp;8&amp;F  &amp;A&amp;R&amp;8&amp;P of &amp;N</oddFooter>
  </headerFooter>
</worksheet>
</file>

<file path=xl/worksheets/sheet13.xml><?xml version="1.0" encoding="utf-8"?>
<worksheet xmlns="http://schemas.openxmlformats.org/spreadsheetml/2006/main" xmlns:r="http://schemas.openxmlformats.org/officeDocument/2006/relationships">
  <dimension ref="A1:L25"/>
  <sheetViews>
    <sheetView zoomScale="83" zoomScaleNormal="83" workbookViewId="0" topLeftCell="A1">
      <selection activeCell="B4" sqref="B4"/>
    </sheetView>
  </sheetViews>
  <sheetFormatPr defaultColWidth="9.140625" defaultRowHeight="12.75"/>
  <cols>
    <col min="1" max="1" width="3.421875" style="22" customWidth="1"/>
    <col min="2" max="2" width="32.421875" style="22" customWidth="1"/>
    <col min="3" max="3" width="10.7109375" style="22" customWidth="1"/>
    <col min="4" max="4" width="7.28125" style="463" customWidth="1"/>
    <col min="5" max="5" width="10.7109375" style="22" customWidth="1"/>
    <col min="6" max="6" width="7.28125" style="210" customWidth="1"/>
    <col min="7" max="7" width="10.7109375" style="210" customWidth="1"/>
    <col min="8" max="8" width="7.28125" style="210" customWidth="1"/>
    <col min="9" max="9" width="10.7109375" style="210" customWidth="1"/>
    <col min="10" max="10" width="7.28125" style="22" customWidth="1"/>
    <col min="11" max="16384" width="9.140625" style="22" customWidth="1"/>
  </cols>
  <sheetData>
    <row r="1" spans="1:12" ht="31.5">
      <c r="A1" s="16"/>
      <c r="B1" s="209"/>
      <c r="C1" s="266" t="s">
        <v>1871</v>
      </c>
      <c r="D1" s="263" t="s">
        <v>765</v>
      </c>
      <c r="E1" s="266" t="s">
        <v>915</v>
      </c>
      <c r="F1" s="263" t="s">
        <v>765</v>
      </c>
      <c r="G1" s="17" t="s">
        <v>242</v>
      </c>
      <c r="H1" s="263" t="s">
        <v>765</v>
      </c>
      <c r="I1" s="17" t="s">
        <v>243</v>
      </c>
      <c r="J1" s="263" t="s">
        <v>765</v>
      </c>
      <c r="K1" s="17" t="s">
        <v>244</v>
      </c>
      <c r="L1" s="263" t="s">
        <v>765</v>
      </c>
    </row>
    <row r="2" spans="1:12" ht="25.5" customHeight="1">
      <c r="A2" s="187" t="s">
        <v>385</v>
      </c>
      <c r="B2" s="381"/>
      <c r="C2" s="280">
        <f>SUM(C3:C9)</f>
        <v>3647854</v>
      </c>
      <c r="D2" s="274" t="s">
        <v>518</v>
      </c>
      <c r="E2" s="280">
        <f>SUM(E3:E9)</f>
        <v>2132355</v>
      </c>
      <c r="F2" s="652" t="s">
        <v>518</v>
      </c>
      <c r="G2" s="282"/>
      <c r="H2" s="652"/>
      <c r="I2" s="282"/>
      <c r="J2" s="652"/>
      <c r="K2" s="282"/>
      <c r="L2" s="652"/>
    </row>
    <row r="3" spans="1:12" ht="15" customHeight="1">
      <c r="A3" s="181"/>
      <c r="B3" s="364" t="s">
        <v>524</v>
      </c>
      <c r="C3" s="173">
        <v>2416843</v>
      </c>
      <c r="D3" s="204" t="s">
        <v>518</v>
      </c>
      <c r="E3" s="173">
        <v>936062</v>
      </c>
      <c r="F3" s="653" t="s">
        <v>518</v>
      </c>
      <c r="G3" s="471" t="s">
        <v>401</v>
      </c>
      <c r="H3" s="654"/>
      <c r="I3" s="211"/>
      <c r="J3" s="654"/>
      <c r="K3" s="211"/>
      <c r="L3" s="654"/>
    </row>
    <row r="4" spans="1:12" ht="15" customHeight="1">
      <c r="A4" s="181"/>
      <c r="B4" s="364" t="s">
        <v>1653</v>
      </c>
      <c r="C4" s="173">
        <v>620668</v>
      </c>
      <c r="D4" s="204">
        <f aca="true" t="shared" si="0" ref="D4:D9">(C4/E4)-100%</f>
        <v>-0.015601779525935555</v>
      </c>
      <c r="E4" s="173">
        <v>630505</v>
      </c>
      <c r="F4" s="653" t="s">
        <v>518</v>
      </c>
      <c r="G4" s="211"/>
      <c r="H4" s="654"/>
      <c r="I4" s="211"/>
      <c r="J4" s="654"/>
      <c r="K4" s="211"/>
      <c r="L4" s="654"/>
    </row>
    <row r="5" spans="1:12" ht="15" customHeight="1">
      <c r="A5" s="181"/>
      <c r="B5" s="364" t="s">
        <v>1744</v>
      </c>
      <c r="C5" s="173">
        <v>342738</v>
      </c>
      <c r="D5" s="204">
        <f t="shared" si="0"/>
        <v>0.06151258838505069</v>
      </c>
      <c r="E5" s="173">
        <v>322877</v>
      </c>
      <c r="F5" s="653" t="s">
        <v>518</v>
      </c>
      <c r="G5" s="211"/>
      <c r="H5" s="655"/>
      <c r="I5" s="211"/>
      <c r="J5" s="655"/>
      <c r="K5" s="211"/>
      <c r="L5" s="655"/>
    </row>
    <row r="6" spans="1:12" ht="15" customHeight="1">
      <c r="A6" s="181"/>
      <c r="B6" s="364" t="s">
        <v>523</v>
      </c>
      <c r="C6" s="173">
        <v>249424</v>
      </c>
      <c r="D6" s="204">
        <f t="shared" si="0"/>
        <v>0.09708776297443156</v>
      </c>
      <c r="E6" s="173">
        <v>227351</v>
      </c>
      <c r="F6" s="653" t="s">
        <v>518</v>
      </c>
      <c r="G6" s="211"/>
      <c r="H6" s="654"/>
      <c r="I6" s="211"/>
      <c r="J6" s="654"/>
      <c r="K6" s="211"/>
      <c r="L6" s="654"/>
    </row>
    <row r="7" spans="1:12" ht="15" customHeight="1">
      <c r="A7" s="181"/>
      <c r="B7" s="364" t="s">
        <v>386</v>
      </c>
      <c r="C7" s="173">
        <v>13016</v>
      </c>
      <c r="D7" s="204">
        <f t="shared" si="0"/>
        <v>0.289734443123266</v>
      </c>
      <c r="E7" s="173">
        <v>10092</v>
      </c>
      <c r="F7" s="653" t="s">
        <v>518</v>
      </c>
      <c r="G7" s="211"/>
      <c r="H7" s="655"/>
      <c r="I7" s="211"/>
      <c r="J7" s="655"/>
      <c r="K7" s="211"/>
      <c r="L7" s="655"/>
    </row>
    <row r="8" spans="1:12" ht="15" customHeight="1">
      <c r="A8" s="181"/>
      <c r="B8" s="364" t="s">
        <v>388</v>
      </c>
      <c r="C8" s="173">
        <v>2866</v>
      </c>
      <c r="D8" s="204">
        <f t="shared" si="0"/>
        <v>-0.07607994842037391</v>
      </c>
      <c r="E8" s="173">
        <v>3102</v>
      </c>
      <c r="F8" s="653" t="s">
        <v>518</v>
      </c>
      <c r="G8" s="211"/>
      <c r="H8" s="655"/>
      <c r="I8" s="211"/>
      <c r="J8" s="655"/>
      <c r="K8" s="211"/>
      <c r="L8" s="655"/>
    </row>
    <row r="9" spans="1:12" ht="15" customHeight="1">
      <c r="A9" s="181"/>
      <c r="B9" s="364" t="s">
        <v>387</v>
      </c>
      <c r="C9" s="173">
        <v>2299</v>
      </c>
      <c r="D9" s="204">
        <f t="shared" si="0"/>
        <v>-0.028317836010143704</v>
      </c>
      <c r="E9" s="173">
        <v>2366</v>
      </c>
      <c r="F9" s="653" t="s">
        <v>518</v>
      </c>
      <c r="G9" s="211"/>
      <c r="H9" s="655"/>
      <c r="I9" s="211"/>
      <c r="J9" s="655"/>
      <c r="K9" s="211"/>
      <c r="L9" s="655"/>
    </row>
    <row r="10" spans="1:12" ht="28.5" customHeight="1">
      <c r="A10" s="193" t="s">
        <v>25</v>
      </c>
      <c r="B10" s="382"/>
      <c r="C10" s="580" t="s">
        <v>373</v>
      </c>
      <c r="D10" s="577"/>
      <c r="E10" s="194">
        <f>SUM(E11:E12)</f>
        <v>961445</v>
      </c>
      <c r="F10" s="577">
        <f aca="true" t="shared" si="1" ref="F10:F15">(E10/G10)-100%</f>
        <v>0.22888629563212337</v>
      </c>
      <c r="G10" s="194">
        <f>SUM(G11:G12)</f>
        <v>782371</v>
      </c>
      <c r="H10" s="577">
        <f aca="true" t="shared" si="2" ref="H10:H15">(G10/I10)-100%</f>
        <v>0.04589041004327288</v>
      </c>
      <c r="I10" s="194">
        <f>SUM(I11:I12)</f>
        <v>748043</v>
      </c>
      <c r="J10" s="577">
        <f>(I10/K10)-100%</f>
        <v>0.16224324912215282</v>
      </c>
      <c r="K10" s="194">
        <f>SUM(K11:K12)</f>
        <v>643620</v>
      </c>
      <c r="L10" s="577">
        <v>0.23</v>
      </c>
    </row>
    <row r="11" spans="1:12" ht="15" customHeight="1">
      <c r="A11" s="181"/>
      <c r="B11" s="364" t="s">
        <v>389</v>
      </c>
      <c r="C11" s="576" t="s">
        <v>373</v>
      </c>
      <c r="D11" s="373"/>
      <c r="E11" s="173">
        <v>815064</v>
      </c>
      <c r="F11" s="373">
        <f t="shared" si="1"/>
        <v>0.24095468358901595</v>
      </c>
      <c r="G11" s="200">
        <v>656804</v>
      </c>
      <c r="H11" s="204">
        <f t="shared" si="2"/>
        <v>0.038937784329977854</v>
      </c>
      <c r="I11" s="200">
        <v>632188</v>
      </c>
      <c r="J11" s="204">
        <f>(I11/K11)-100%</f>
        <v>0.18038014862392182</v>
      </c>
      <c r="K11" s="200">
        <v>535580</v>
      </c>
      <c r="L11" s="204">
        <v>0.18</v>
      </c>
    </row>
    <row r="12" spans="1:12" ht="15" customHeight="1">
      <c r="A12" s="181"/>
      <c r="B12" s="364" t="s">
        <v>390</v>
      </c>
      <c r="C12" s="576" t="s">
        <v>373</v>
      </c>
      <c r="D12" s="373"/>
      <c r="E12" s="173">
        <v>146381</v>
      </c>
      <c r="F12" s="373">
        <f t="shared" si="1"/>
        <v>0.1657601121313721</v>
      </c>
      <c r="G12" s="200">
        <v>125567</v>
      </c>
      <c r="H12" s="204">
        <f t="shared" si="2"/>
        <v>0.08382892408614206</v>
      </c>
      <c r="I12" s="200">
        <v>115855</v>
      </c>
      <c r="J12" s="204">
        <f>(I12/K12)-100%</f>
        <v>0.07233432062199197</v>
      </c>
      <c r="K12" s="200">
        <v>108040</v>
      </c>
      <c r="L12" s="204">
        <v>0.53</v>
      </c>
    </row>
    <row r="13" spans="1:12" ht="34.5" customHeight="1">
      <c r="A13" s="193" t="s">
        <v>391</v>
      </c>
      <c r="B13" s="382"/>
      <c r="C13" s="580" t="s">
        <v>373</v>
      </c>
      <c r="D13" s="578"/>
      <c r="E13" s="194">
        <f>SUM(E14:E15)</f>
        <v>1013140</v>
      </c>
      <c r="F13" s="578">
        <f t="shared" si="1"/>
        <v>-0.03597238675668091</v>
      </c>
      <c r="G13" s="194">
        <f>SUM(G14:G15)</f>
        <v>1050945</v>
      </c>
      <c r="H13" s="578">
        <f t="shared" si="2"/>
        <v>0.00906477555535079</v>
      </c>
      <c r="I13" s="194">
        <f>SUM(I14:I15)</f>
        <v>1041504</v>
      </c>
      <c r="J13" s="656" t="s">
        <v>518</v>
      </c>
      <c r="K13" s="470"/>
      <c r="L13" s="658"/>
    </row>
    <row r="14" spans="1:12" ht="15" customHeight="1">
      <c r="A14" s="181"/>
      <c r="B14" s="364" t="s">
        <v>1317</v>
      </c>
      <c r="C14" s="576" t="s">
        <v>373</v>
      </c>
      <c r="D14" s="474"/>
      <c r="E14" s="173">
        <v>645380</v>
      </c>
      <c r="F14" s="474">
        <f t="shared" si="1"/>
        <v>0.07709279406929714</v>
      </c>
      <c r="G14" s="173">
        <v>599187</v>
      </c>
      <c r="H14" s="474">
        <f t="shared" si="2"/>
        <v>0.0367561563058012</v>
      </c>
      <c r="I14" s="173">
        <v>577944</v>
      </c>
      <c r="J14" s="653" t="s">
        <v>518</v>
      </c>
      <c r="K14" s="211"/>
      <c r="L14" s="655"/>
    </row>
    <row r="15" spans="1:12" ht="15" customHeight="1">
      <c r="A15" s="182"/>
      <c r="B15" s="383" t="s">
        <v>1318</v>
      </c>
      <c r="C15" s="579" t="s">
        <v>373</v>
      </c>
      <c r="D15" s="475"/>
      <c r="E15" s="180">
        <v>367760</v>
      </c>
      <c r="F15" s="475">
        <f t="shared" si="1"/>
        <v>-0.18593583290168625</v>
      </c>
      <c r="G15" s="180">
        <v>451758</v>
      </c>
      <c r="H15" s="475">
        <f t="shared" si="2"/>
        <v>-0.025459487444990936</v>
      </c>
      <c r="I15" s="180">
        <v>463560</v>
      </c>
      <c r="J15" s="657" t="s">
        <v>518</v>
      </c>
      <c r="K15" s="212"/>
      <c r="L15" s="659"/>
    </row>
    <row r="16" spans="1:12" ht="14.25" customHeight="1">
      <c r="A16" s="9"/>
      <c r="B16" s="25"/>
      <c r="C16" s="26"/>
      <c r="D16" s="461"/>
      <c r="E16" s="125"/>
      <c r="F16" s="109"/>
      <c r="G16" s="125"/>
      <c r="H16" s="109"/>
      <c r="I16" s="125"/>
      <c r="J16" s="109"/>
      <c r="K16" s="9"/>
      <c r="L16" s="9"/>
    </row>
    <row r="17" spans="1:12" ht="19.5" customHeight="1">
      <c r="A17" s="464" t="s">
        <v>392</v>
      </c>
      <c r="B17" s="716" t="s">
        <v>393</v>
      </c>
      <c r="C17" s="716"/>
      <c r="D17" s="716"/>
      <c r="E17" s="716"/>
      <c r="F17" s="716"/>
      <c r="G17" s="716"/>
      <c r="H17" s="716"/>
      <c r="I17" s="716"/>
      <c r="J17" s="716"/>
      <c r="K17" s="716"/>
      <c r="L17" s="716"/>
    </row>
    <row r="18" spans="1:12" ht="19.5" customHeight="1">
      <c r="A18" s="464" t="s">
        <v>394</v>
      </c>
      <c r="B18" s="717" t="s">
        <v>395</v>
      </c>
      <c r="C18" s="717"/>
      <c r="D18" s="717"/>
      <c r="E18" s="717"/>
      <c r="F18" s="717"/>
      <c r="G18" s="717"/>
      <c r="H18" s="717"/>
      <c r="I18" s="717"/>
      <c r="J18" s="717"/>
      <c r="K18" s="717"/>
      <c r="L18" s="717"/>
    </row>
    <row r="19" spans="1:12" ht="19.5" customHeight="1">
      <c r="A19" s="464" t="s">
        <v>396</v>
      </c>
      <c r="B19" s="465" t="s">
        <v>397</v>
      </c>
      <c r="C19" s="9"/>
      <c r="D19" s="462"/>
      <c r="E19" s="9"/>
      <c r="F19" s="109"/>
      <c r="G19" s="125"/>
      <c r="H19" s="109"/>
      <c r="I19" s="125"/>
      <c r="J19" s="9"/>
      <c r="K19" s="9"/>
      <c r="L19" s="9"/>
    </row>
    <row r="20" spans="1:12" ht="19.5" customHeight="1">
      <c r="A20" s="464" t="s">
        <v>398</v>
      </c>
      <c r="B20" s="465" t="s">
        <v>399</v>
      </c>
      <c r="C20" s="9"/>
      <c r="D20" s="462"/>
      <c r="E20" s="9"/>
      <c r="F20" s="109"/>
      <c r="G20" s="125"/>
      <c r="H20" s="109"/>
      <c r="I20" s="125"/>
      <c r="J20" s="9"/>
      <c r="K20" s="9"/>
      <c r="L20" s="9"/>
    </row>
    <row r="21" spans="1:12" ht="19.5" customHeight="1">
      <c r="A21" s="464" t="s">
        <v>758</v>
      </c>
      <c r="B21" s="465" t="s">
        <v>663</v>
      </c>
      <c r="C21" s="9"/>
      <c r="D21" s="462"/>
      <c r="E21" s="9"/>
      <c r="F21" s="10"/>
      <c r="G21" s="10"/>
      <c r="H21" s="10"/>
      <c r="I21" s="10"/>
      <c r="J21" s="9"/>
      <c r="K21" s="9"/>
      <c r="L21" s="9"/>
    </row>
    <row r="22" spans="1:12" ht="19.5" customHeight="1">
      <c r="A22" s="464" t="s">
        <v>759</v>
      </c>
      <c r="B22" s="465" t="s">
        <v>662</v>
      </c>
      <c r="C22" s="9"/>
      <c r="D22" s="462"/>
      <c r="E22" s="9"/>
      <c r="F22" s="10"/>
      <c r="G22" s="10"/>
      <c r="H22" s="10"/>
      <c r="I22" s="10"/>
      <c r="J22" s="9"/>
      <c r="K22" s="9"/>
      <c r="L22" s="9"/>
    </row>
    <row r="23" spans="1:12" ht="27.75" customHeight="1">
      <c r="A23" s="464" t="s">
        <v>760</v>
      </c>
      <c r="B23" s="718" t="s">
        <v>400</v>
      </c>
      <c r="C23" s="718"/>
      <c r="D23" s="718"/>
      <c r="E23" s="718"/>
      <c r="F23" s="718"/>
      <c r="G23" s="718"/>
      <c r="H23" s="718"/>
      <c r="I23" s="718"/>
      <c r="J23" s="718"/>
      <c r="K23" s="718"/>
      <c r="L23" s="718"/>
    </row>
    <row r="24" spans="1:12" ht="24.75" customHeight="1">
      <c r="A24" s="464" t="s">
        <v>764</v>
      </c>
      <c r="B24" s="465" t="s">
        <v>554</v>
      </c>
      <c r="C24" s="9"/>
      <c r="D24" s="462"/>
      <c r="E24" s="9"/>
      <c r="F24" s="10"/>
      <c r="G24" s="10"/>
      <c r="H24" s="10"/>
      <c r="I24" s="10"/>
      <c r="J24" s="9"/>
      <c r="K24" s="9"/>
      <c r="L24" s="9"/>
    </row>
    <row r="25" spans="1:10" ht="15" customHeight="1">
      <c r="A25" s="9"/>
      <c r="B25" s="9"/>
      <c r="C25" s="9"/>
      <c r="D25" s="462"/>
      <c r="E25" s="9"/>
      <c r="F25" s="10"/>
      <c r="G25" s="10"/>
      <c r="H25" s="10"/>
      <c r="I25" s="10"/>
      <c r="J25" s="9"/>
    </row>
  </sheetData>
  <mergeCells count="3">
    <mergeCell ref="B17:L17"/>
    <mergeCell ref="B18:L18"/>
    <mergeCell ref="B23:L23"/>
  </mergeCells>
  <printOptions horizontalCentered="1"/>
  <pageMargins left="0.7874015748031497" right="0.3937007874015748" top="0.984251968503937" bottom="0.5905511811023623" header="0.5905511811023623" footer="0.3937007874015748"/>
  <pageSetup horizontalDpi="300" verticalDpi="300" orientation="landscape" r:id="rId3"/>
  <headerFooter alignWithMargins="0">
    <oddHeader>&amp;C&amp;"Arial,Bold"&amp;12TABLE 110F.  APSIN/NCIC/NLETS TRANSACTIONS:  ANNUAL VOLUME</oddHeader>
    <oddFooter>&amp;L&amp;8&amp;F  &amp;A&amp;R&amp;8&amp;P of &amp;N</oddFooter>
  </headerFooter>
  <legacyDrawing r:id="rId2"/>
</worksheet>
</file>

<file path=xl/worksheets/sheet14.xml><?xml version="1.0" encoding="utf-8"?>
<worksheet xmlns="http://schemas.openxmlformats.org/spreadsheetml/2006/main" xmlns:r="http://schemas.openxmlformats.org/officeDocument/2006/relationships">
  <dimension ref="A1:J15"/>
  <sheetViews>
    <sheetView workbookViewId="0" topLeftCell="A5">
      <selection activeCell="D4" sqref="D4"/>
    </sheetView>
  </sheetViews>
  <sheetFormatPr defaultColWidth="9.140625" defaultRowHeight="12.75"/>
  <cols>
    <col min="1" max="1" width="5.421875" style="4" customWidth="1"/>
    <col min="2" max="2" width="14.7109375" style="0" customWidth="1"/>
  </cols>
  <sheetData>
    <row r="1" spans="1:10" ht="55.5" customHeight="1">
      <c r="A1" s="713" t="s">
        <v>1031</v>
      </c>
      <c r="B1" s="713"/>
      <c r="C1" s="713"/>
      <c r="D1" s="713"/>
      <c r="E1" s="713"/>
      <c r="F1" s="713"/>
      <c r="G1" s="713"/>
      <c r="H1" s="713"/>
      <c r="I1" s="713"/>
      <c r="J1" s="713"/>
    </row>
    <row r="2" spans="2:3" ht="35.25" customHeight="1">
      <c r="B2" s="4" t="s">
        <v>17</v>
      </c>
      <c r="C2" t="s">
        <v>1881</v>
      </c>
    </row>
    <row r="3" spans="2:3" ht="19.5" customHeight="1">
      <c r="B3" s="4" t="s">
        <v>1882</v>
      </c>
      <c r="C3" t="s">
        <v>1883</v>
      </c>
    </row>
    <row r="4" spans="2:3" ht="19.5" customHeight="1">
      <c r="B4" s="4" t="s">
        <v>1884</v>
      </c>
      <c r="C4" t="s">
        <v>1885</v>
      </c>
    </row>
    <row r="5" spans="2:3" ht="19.5" customHeight="1">
      <c r="B5" s="4" t="s">
        <v>1886</v>
      </c>
      <c r="C5" t="s">
        <v>1887</v>
      </c>
    </row>
    <row r="6" spans="2:3" ht="19.5" customHeight="1">
      <c r="B6" s="4" t="s">
        <v>1888</v>
      </c>
      <c r="C6" t="s">
        <v>1889</v>
      </c>
    </row>
    <row r="7" spans="2:3" ht="19.5" customHeight="1">
      <c r="B7" s="4" t="s">
        <v>1609</v>
      </c>
      <c r="C7" t="s">
        <v>0</v>
      </c>
    </row>
    <row r="8" spans="2:3" ht="19.5" customHeight="1">
      <c r="B8" s="4" t="s">
        <v>1</v>
      </c>
      <c r="C8" t="s">
        <v>2</v>
      </c>
    </row>
    <row r="9" spans="2:3" ht="19.5" customHeight="1">
      <c r="B9" s="4" t="s">
        <v>3</v>
      </c>
      <c r="C9" t="s">
        <v>4</v>
      </c>
    </row>
    <row r="10" spans="2:3" ht="19.5" customHeight="1">
      <c r="B10" s="4" t="s">
        <v>5</v>
      </c>
      <c r="C10" t="s">
        <v>6</v>
      </c>
    </row>
    <row r="11" spans="2:3" ht="19.5" customHeight="1">
      <c r="B11" s="4" t="s">
        <v>7</v>
      </c>
      <c r="C11" t="s">
        <v>8</v>
      </c>
    </row>
    <row r="12" spans="2:3" ht="19.5" customHeight="1">
      <c r="B12" s="4" t="s">
        <v>9</v>
      </c>
      <c r="C12" t="s">
        <v>10</v>
      </c>
    </row>
    <row r="13" spans="2:3" ht="19.5" customHeight="1">
      <c r="B13" s="4" t="s">
        <v>11</v>
      </c>
      <c r="C13" t="s">
        <v>12</v>
      </c>
    </row>
    <row r="14" spans="2:3" ht="19.5" customHeight="1">
      <c r="B14" s="4" t="s">
        <v>13</v>
      </c>
      <c r="C14" t="s">
        <v>14</v>
      </c>
    </row>
    <row r="15" spans="2:3" ht="19.5" customHeight="1">
      <c r="B15" s="4" t="s">
        <v>15</v>
      </c>
      <c r="C15" t="s">
        <v>16</v>
      </c>
    </row>
  </sheetData>
  <mergeCells count="1">
    <mergeCell ref="A1:J1"/>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 xml:space="preserve">&amp;C&amp;"Arial,Bold"&amp;12AS 12.62.120.  REPORTING OF CRIMINAL JUSTICE INFORMATION </oddHeader>
    <oddFooter>&amp;L&amp;8&amp;F  &amp;A&amp;R&amp;8&amp;P of &amp;N</oddFooter>
  </headerFooter>
</worksheet>
</file>

<file path=xl/worksheets/sheet15.xml><?xml version="1.0" encoding="utf-8"?>
<worksheet xmlns="http://schemas.openxmlformats.org/spreadsheetml/2006/main" xmlns:r="http://schemas.openxmlformats.org/officeDocument/2006/relationships">
  <dimension ref="A1:L12"/>
  <sheetViews>
    <sheetView zoomScale="83" zoomScaleNormal="83" workbookViewId="0" topLeftCell="A1">
      <selection activeCell="F18" sqref="F18"/>
    </sheetView>
  </sheetViews>
  <sheetFormatPr defaultColWidth="9.140625" defaultRowHeight="12.75"/>
  <cols>
    <col min="1" max="1" width="3.7109375" style="37" customWidth="1"/>
    <col min="2" max="2" width="24.00390625" style="37" customWidth="1"/>
    <col min="3" max="3" width="10.7109375" style="4" customWidth="1"/>
    <col min="4" max="4" width="7.28125" style="468"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s>
  <sheetData>
    <row r="1" spans="1:12" ht="32.25">
      <c r="A1" s="16"/>
      <c r="B1" s="16"/>
      <c r="C1" s="283" t="s">
        <v>106</v>
      </c>
      <c r="D1" s="263" t="s">
        <v>765</v>
      </c>
      <c r="E1" s="283" t="s">
        <v>528</v>
      </c>
      <c r="F1" s="263" t="s">
        <v>765</v>
      </c>
      <c r="G1" s="283" t="s">
        <v>525</v>
      </c>
      <c r="H1" s="263" t="s">
        <v>765</v>
      </c>
      <c r="I1" s="283" t="s">
        <v>526</v>
      </c>
      <c r="J1" s="263" t="s">
        <v>765</v>
      </c>
      <c r="K1" s="283" t="s">
        <v>527</v>
      </c>
      <c r="L1" s="263" t="s">
        <v>765</v>
      </c>
    </row>
    <row r="2" spans="1:12" s="104" customFormat="1" ht="19.5" customHeight="1">
      <c r="A2" s="302" t="s">
        <v>1032</v>
      </c>
      <c r="B2" s="483"/>
      <c r="C2" s="481">
        <f>SUM(C3:C5)</f>
        <v>27280</v>
      </c>
      <c r="D2" s="482" t="s">
        <v>518</v>
      </c>
      <c r="E2" s="302"/>
      <c r="F2" s="483"/>
      <c r="G2" s="302"/>
      <c r="H2" s="483"/>
      <c r="I2" s="302"/>
      <c r="J2" s="483"/>
      <c r="K2" s="302"/>
      <c r="L2" s="483"/>
    </row>
    <row r="3" spans="1:12" ht="19.5" customHeight="1">
      <c r="A3" s="215"/>
      <c r="B3" s="217" t="s">
        <v>529</v>
      </c>
      <c r="C3" s="221">
        <v>21093</v>
      </c>
      <c r="D3" s="474" t="s">
        <v>518</v>
      </c>
      <c r="E3" s="221"/>
      <c r="F3" s="375"/>
      <c r="G3" s="192"/>
      <c r="H3" s="484"/>
      <c r="I3" s="485"/>
      <c r="J3" s="484"/>
      <c r="K3" s="181"/>
      <c r="L3" s="188"/>
    </row>
    <row r="4" spans="1:12" ht="19.5" customHeight="1">
      <c r="A4" s="215"/>
      <c r="B4" s="217" t="s">
        <v>1746</v>
      </c>
      <c r="C4" s="221">
        <v>4497</v>
      </c>
      <c r="D4" s="474" t="s">
        <v>518</v>
      </c>
      <c r="E4" s="221"/>
      <c r="F4" s="375"/>
      <c r="G4" s="192"/>
      <c r="H4" s="484"/>
      <c r="I4" s="485"/>
      <c r="J4" s="484"/>
      <c r="K4" s="181"/>
      <c r="L4" s="188"/>
    </row>
    <row r="5" spans="1:12" ht="19.5" customHeight="1">
      <c r="A5" s="215"/>
      <c r="B5" s="216" t="s">
        <v>1745</v>
      </c>
      <c r="C5" s="192">
        <v>1690</v>
      </c>
      <c r="D5" s="474" t="s">
        <v>518</v>
      </c>
      <c r="E5" s="192"/>
      <c r="F5" s="375"/>
      <c r="G5" s="192"/>
      <c r="H5" s="484"/>
      <c r="I5" s="485"/>
      <c r="J5" s="484"/>
      <c r="K5" s="181"/>
      <c r="L5" s="188"/>
    </row>
    <row r="6" spans="1:12" ht="19.5" customHeight="1">
      <c r="A6" s="215"/>
      <c r="B6" s="217"/>
      <c r="C6" s="221"/>
      <c r="D6" s="474"/>
      <c r="E6" s="221"/>
      <c r="F6" s="375"/>
      <c r="G6" s="192"/>
      <c r="H6" s="220"/>
      <c r="I6" s="192"/>
      <c r="J6" s="220"/>
      <c r="K6" s="192"/>
      <c r="L6" s="220"/>
    </row>
    <row r="7" spans="1:12" ht="19.5" customHeight="1">
      <c r="A7" s="193" t="s">
        <v>403</v>
      </c>
      <c r="B7" s="480"/>
      <c r="C7" s="194">
        <f>SUM(C8:C10)</f>
        <v>20398</v>
      </c>
      <c r="D7" s="384">
        <f>(C7/E7)-100%</f>
        <v>-0.19759254159946504</v>
      </c>
      <c r="E7" s="194">
        <f>SUM(E8:E10)</f>
        <v>25421</v>
      </c>
      <c r="F7" s="374" t="s">
        <v>518</v>
      </c>
      <c r="G7" s="194"/>
      <c r="H7" s="195"/>
      <c r="I7" s="194"/>
      <c r="J7" s="195"/>
      <c r="K7" s="194"/>
      <c r="L7" s="195"/>
    </row>
    <row r="8" spans="1:12" ht="19.5" customHeight="1">
      <c r="A8" s="215"/>
      <c r="B8" s="217" t="s">
        <v>529</v>
      </c>
      <c r="C8" s="221">
        <v>14925</v>
      </c>
      <c r="D8" s="474">
        <f>(C8/E8)-100%</f>
        <v>-0.2385592571807561</v>
      </c>
      <c r="E8" s="221">
        <v>19601</v>
      </c>
      <c r="F8" s="375" t="s">
        <v>518</v>
      </c>
      <c r="G8" s="192"/>
      <c r="H8" s="220"/>
      <c r="I8" s="192"/>
      <c r="J8" s="220"/>
      <c r="K8" s="192"/>
      <c r="L8" s="220"/>
    </row>
    <row r="9" spans="1:12" ht="19.5" customHeight="1">
      <c r="A9" s="215"/>
      <c r="B9" s="217" t="s">
        <v>1746</v>
      </c>
      <c r="C9" s="221">
        <v>3952</v>
      </c>
      <c r="D9" s="474">
        <f>(C9/E9)-100%</f>
        <v>-0.08877103988932444</v>
      </c>
      <c r="E9" s="221">
        <v>4337</v>
      </c>
      <c r="F9" s="375" t="s">
        <v>518</v>
      </c>
      <c r="G9" s="192"/>
      <c r="H9" s="220"/>
      <c r="I9" s="192"/>
      <c r="J9" s="220"/>
      <c r="K9" s="192"/>
      <c r="L9" s="220"/>
    </row>
    <row r="10" spans="1:12" ht="19.5" customHeight="1">
      <c r="A10" s="218"/>
      <c r="B10" s="660" t="s">
        <v>1745</v>
      </c>
      <c r="C10" s="223">
        <v>1521</v>
      </c>
      <c r="D10" s="475">
        <f>(C10/E10)-100%</f>
        <v>0.02562373567093723</v>
      </c>
      <c r="E10" s="223">
        <v>1483</v>
      </c>
      <c r="F10" s="472" t="s">
        <v>518</v>
      </c>
      <c r="G10" s="223"/>
      <c r="H10" s="222"/>
      <c r="I10" s="223"/>
      <c r="J10" s="222"/>
      <c r="K10" s="223"/>
      <c r="L10" s="222"/>
    </row>
    <row r="11" spans="1:12" ht="19.5" customHeight="1">
      <c r="A11" s="10"/>
      <c r="B11" s="36"/>
      <c r="C11" s="477"/>
      <c r="D11" s="478"/>
      <c r="E11" s="477"/>
      <c r="F11" s="479"/>
      <c r="G11" s="186"/>
      <c r="H11" s="186"/>
      <c r="I11" s="186"/>
      <c r="J11" s="186"/>
      <c r="K11" s="186"/>
      <c r="L11" s="186"/>
    </row>
    <row r="12" spans="1:12" ht="14.25">
      <c r="A12" s="458" t="s">
        <v>392</v>
      </c>
      <c r="B12" s="719" t="s">
        <v>402</v>
      </c>
      <c r="C12" s="719"/>
      <c r="D12" s="719"/>
      <c r="E12" s="719"/>
      <c r="F12" s="719"/>
      <c r="G12" s="719"/>
      <c r="H12" s="719"/>
      <c r="I12" s="719"/>
      <c r="J12" s="719"/>
      <c r="K12" s="719"/>
      <c r="L12" s="719"/>
    </row>
  </sheetData>
  <mergeCells count="1">
    <mergeCell ref="B12:L12"/>
  </mergeCells>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120A.  WARRANTS IN APSIN </oddHeader>
    <oddFooter>&amp;L&amp;8&amp;F  &amp;A&amp;R&amp;8&amp;P of &amp;N</oddFooter>
  </headerFooter>
</worksheet>
</file>

<file path=xl/worksheets/sheet16.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C10" sqref="C10"/>
    </sheetView>
  </sheetViews>
  <sheetFormatPr defaultColWidth="9.140625" defaultRowHeight="12.75"/>
  <cols>
    <col min="1" max="2" width="3.7109375" style="37" customWidth="1"/>
    <col min="3" max="3" width="24.00390625" style="37" customWidth="1"/>
    <col min="4" max="4" width="10.7109375" style="4" customWidth="1"/>
    <col min="5" max="5" width="7.28125" style="468"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s>
  <sheetData>
    <row r="1" spans="1:13" ht="32.25">
      <c r="A1" s="16"/>
      <c r="B1" s="16"/>
      <c r="C1" s="16"/>
      <c r="D1" s="283" t="s">
        <v>106</v>
      </c>
      <c r="E1" s="263" t="s">
        <v>765</v>
      </c>
      <c r="F1" s="283" t="s">
        <v>528</v>
      </c>
      <c r="G1" s="263" t="s">
        <v>765</v>
      </c>
      <c r="H1" s="283" t="s">
        <v>525</v>
      </c>
      <c r="I1" s="263" t="s">
        <v>765</v>
      </c>
      <c r="J1" s="283" t="s">
        <v>526</v>
      </c>
      <c r="K1" s="263" t="s">
        <v>765</v>
      </c>
      <c r="L1" s="283" t="s">
        <v>527</v>
      </c>
      <c r="M1" s="263" t="s">
        <v>765</v>
      </c>
    </row>
    <row r="2" spans="1:13" s="104" customFormat="1" ht="19.5" customHeight="1">
      <c r="A2" s="187" t="s">
        <v>894</v>
      </c>
      <c r="B2" s="271"/>
      <c r="C2" s="284"/>
      <c r="D2" s="280">
        <f>SUM(D3:D4)</f>
        <v>11912</v>
      </c>
      <c r="E2" s="473">
        <f aca="true" t="shared" si="0" ref="E2:E8">(D2/F2)-100%</f>
        <v>0.570261007118376</v>
      </c>
      <c r="F2" s="280">
        <f>SUM(F3:F4)</f>
        <v>7586</v>
      </c>
      <c r="G2" s="272" t="s">
        <v>518</v>
      </c>
      <c r="H2" s="269"/>
      <c r="I2" s="272"/>
      <c r="J2" s="280"/>
      <c r="K2" s="272"/>
      <c r="L2" s="280"/>
      <c r="M2" s="272"/>
    </row>
    <row r="3" spans="1:13" s="104" customFormat="1" ht="19.5" customHeight="1">
      <c r="A3" s="193"/>
      <c r="B3" s="14" t="s">
        <v>405</v>
      </c>
      <c r="C3" s="226"/>
      <c r="D3" s="171">
        <v>10891</v>
      </c>
      <c r="E3" s="469">
        <f t="shared" si="0"/>
        <v>0.6919372378437161</v>
      </c>
      <c r="F3" s="171">
        <v>6437</v>
      </c>
      <c r="G3" s="231" t="s">
        <v>518</v>
      </c>
      <c r="H3" s="106"/>
      <c r="I3" s="195"/>
      <c r="J3" s="194"/>
      <c r="K3" s="195"/>
      <c r="L3" s="194"/>
      <c r="M3" s="195"/>
    </row>
    <row r="4" spans="1:13" s="104" customFormat="1" ht="19.5" customHeight="1">
      <c r="A4" s="193"/>
      <c r="B4" s="14" t="s">
        <v>530</v>
      </c>
      <c r="C4" s="179"/>
      <c r="D4" s="191">
        <f>SUM(D5:D8)</f>
        <v>1021</v>
      </c>
      <c r="E4" s="469">
        <f t="shared" si="0"/>
        <v>-0.11140121845082684</v>
      </c>
      <c r="F4" s="191">
        <f>SUM(F5:F8)</f>
        <v>1149</v>
      </c>
      <c r="G4" s="231" t="s">
        <v>518</v>
      </c>
      <c r="H4" s="106"/>
      <c r="I4" s="195"/>
      <c r="J4" s="194"/>
      <c r="K4" s="195"/>
      <c r="L4" s="194"/>
      <c r="M4" s="195"/>
    </row>
    <row r="5" spans="1:13" ht="14.25">
      <c r="A5" s="215"/>
      <c r="B5" s="10"/>
      <c r="C5" s="216" t="s">
        <v>404</v>
      </c>
      <c r="D5" s="228">
        <v>697</v>
      </c>
      <c r="E5" s="378">
        <f t="shared" si="0"/>
        <v>0.9801136363636365</v>
      </c>
      <c r="F5" s="228">
        <v>352</v>
      </c>
      <c r="G5" s="232" t="s">
        <v>518</v>
      </c>
      <c r="H5" s="186"/>
      <c r="I5" s="220"/>
      <c r="J5" s="192"/>
      <c r="K5" s="220"/>
      <c r="L5" s="192"/>
      <c r="M5" s="220"/>
    </row>
    <row r="6" spans="1:13" ht="14.25">
      <c r="A6" s="215"/>
      <c r="B6" s="10"/>
      <c r="C6" s="217" t="s">
        <v>406</v>
      </c>
      <c r="D6" s="229">
        <v>247</v>
      </c>
      <c r="E6" s="378">
        <f t="shared" si="0"/>
        <v>-0.07835820895522383</v>
      </c>
      <c r="F6" s="229">
        <v>268</v>
      </c>
      <c r="G6" s="232" t="s">
        <v>518</v>
      </c>
      <c r="H6" s="186"/>
      <c r="I6" s="220"/>
      <c r="J6" s="192"/>
      <c r="K6" s="220"/>
      <c r="L6" s="192"/>
      <c r="M6" s="220"/>
    </row>
    <row r="7" spans="1:13" ht="14.25">
      <c r="A7" s="215"/>
      <c r="B7" s="10"/>
      <c r="C7" s="217" t="s">
        <v>408</v>
      </c>
      <c r="D7" s="229">
        <v>77</v>
      </c>
      <c r="E7" s="378">
        <f t="shared" si="0"/>
        <v>-0.8538899430740038</v>
      </c>
      <c r="F7" s="229">
        <v>527</v>
      </c>
      <c r="G7" s="220" t="s">
        <v>518</v>
      </c>
      <c r="H7" s="186"/>
      <c r="I7" s="220"/>
      <c r="J7" s="192"/>
      <c r="K7" s="220"/>
      <c r="L7" s="192"/>
      <c r="M7" s="220"/>
    </row>
    <row r="8" spans="1:13" ht="14.25">
      <c r="A8" s="227"/>
      <c r="B8" s="225"/>
      <c r="C8" s="219" t="s">
        <v>407</v>
      </c>
      <c r="D8" s="230">
        <v>0</v>
      </c>
      <c r="E8" s="379">
        <f t="shared" si="0"/>
        <v>-1</v>
      </c>
      <c r="F8" s="230">
        <v>2</v>
      </c>
      <c r="G8" s="233" t="s">
        <v>518</v>
      </c>
      <c r="H8" s="224"/>
      <c r="I8" s="222"/>
      <c r="J8" s="223"/>
      <c r="K8" s="222"/>
      <c r="L8" s="223"/>
      <c r="M8" s="222"/>
    </row>
    <row r="9" spans="1:11" ht="12.75">
      <c r="A9" s="14"/>
      <c r="B9" s="14"/>
      <c r="C9" s="14"/>
      <c r="D9" s="214"/>
      <c r="E9" s="466"/>
      <c r="F9" s="5"/>
      <c r="G9" s="5"/>
      <c r="H9" s="5"/>
      <c r="I9" s="5"/>
      <c r="J9" s="5"/>
      <c r="K9" s="5"/>
    </row>
    <row r="10" spans="1:11" ht="19.5" customHeight="1">
      <c r="A10" s="486" t="s">
        <v>751</v>
      </c>
      <c r="B10" s="12" t="s">
        <v>1084</v>
      </c>
      <c r="C10" s="35"/>
      <c r="D10" s="128"/>
      <c r="E10" s="467"/>
      <c r="F10" s="128"/>
      <c r="G10" s="128"/>
      <c r="H10" s="128"/>
      <c r="I10" s="128"/>
      <c r="J10" s="128"/>
      <c r="K10" s="128"/>
    </row>
    <row r="11" spans="1:11" ht="19.5" customHeight="1">
      <c r="A11" s="486" t="s">
        <v>750</v>
      </c>
      <c r="B11" s="12" t="s">
        <v>1085</v>
      </c>
      <c r="C11" s="35"/>
      <c r="D11" s="128"/>
      <c r="E11" s="467"/>
      <c r="F11" s="128"/>
      <c r="G11" s="128"/>
      <c r="H11" s="128"/>
      <c r="I11" s="128"/>
      <c r="J11" s="128"/>
      <c r="K11" s="128"/>
    </row>
    <row r="12" spans="1:11" ht="19.5" customHeight="1">
      <c r="A12" s="486" t="s">
        <v>752</v>
      </c>
      <c r="B12" s="12" t="s">
        <v>1086</v>
      </c>
      <c r="C12" s="35"/>
      <c r="D12" s="128"/>
      <c r="E12" s="467"/>
      <c r="F12" s="128"/>
      <c r="G12" s="128"/>
      <c r="H12" s="128"/>
      <c r="I12" s="128"/>
      <c r="J12" s="128"/>
      <c r="K12" s="128"/>
    </row>
    <row r="13" spans="1:11" ht="19.5" customHeight="1">
      <c r="A13" s="486" t="s">
        <v>753</v>
      </c>
      <c r="B13" s="12" t="s">
        <v>1087</v>
      </c>
      <c r="C13" s="21"/>
      <c r="D13" s="128"/>
      <c r="E13" s="467"/>
      <c r="F13" s="128"/>
      <c r="G13" s="128"/>
      <c r="H13" s="128"/>
      <c r="I13" s="128"/>
      <c r="J13" s="128"/>
      <c r="K13" s="128"/>
    </row>
    <row r="14" spans="1:11" ht="19.5" customHeight="1">
      <c r="A14" s="486" t="s">
        <v>758</v>
      </c>
      <c r="B14" s="12" t="s">
        <v>1088</v>
      </c>
      <c r="C14" s="21"/>
      <c r="D14" s="128"/>
      <c r="E14" s="467"/>
      <c r="F14" s="128"/>
      <c r="G14" s="128"/>
      <c r="H14" s="128"/>
      <c r="I14" s="128"/>
      <c r="J14" s="128"/>
      <c r="K14" s="128"/>
    </row>
    <row r="15" spans="1:11" ht="12.75">
      <c r="A15" s="35"/>
      <c r="B15" s="35"/>
      <c r="C15" s="35"/>
      <c r="D15" s="128"/>
      <c r="E15" s="467"/>
      <c r="F15" s="128"/>
      <c r="G15" s="128"/>
      <c r="H15" s="128"/>
      <c r="I15" s="128"/>
      <c r="J15" s="128"/>
      <c r="K15" s="128"/>
    </row>
    <row r="16" spans="1:11" ht="12.75">
      <c r="A16" s="35"/>
      <c r="B16" s="35"/>
      <c r="C16" s="35"/>
      <c r="D16" s="128"/>
      <c r="E16" s="467"/>
      <c r="F16" s="128"/>
      <c r="G16" s="128"/>
      <c r="H16" s="128"/>
      <c r="I16" s="128"/>
      <c r="J16" s="128"/>
      <c r="K16" s="128"/>
    </row>
    <row r="17" spans="1:11" ht="12.75">
      <c r="A17" s="35"/>
      <c r="B17" s="35"/>
      <c r="C17" s="35"/>
      <c r="D17" s="128"/>
      <c r="E17" s="467"/>
      <c r="F17" s="128"/>
      <c r="G17" s="128"/>
      <c r="H17" s="128"/>
      <c r="I17" s="128"/>
      <c r="J17" s="128"/>
      <c r="K17" s="128"/>
    </row>
    <row r="18" spans="1:11" ht="12.75">
      <c r="A18" s="35"/>
      <c r="B18" s="35"/>
      <c r="C18" s="35"/>
      <c r="D18" s="128"/>
      <c r="E18" s="467"/>
      <c r="F18" s="128"/>
      <c r="G18" s="128"/>
      <c r="H18" s="128"/>
      <c r="I18" s="128"/>
      <c r="J18" s="128"/>
      <c r="K18" s="128"/>
    </row>
    <row r="19" spans="1:11" ht="12.75">
      <c r="A19" s="35"/>
      <c r="B19" s="35"/>
      <c r="C19" s="35"/>
      <c r="D19" s="128"/>
      <c r="E19" s="467"/>
      <c r="F19" s="128"/>
      <c r="G19" s="128"/>
      <c r="H19" s="128"/>
      <c r="I19" s="128"/>
      <c r="J19" s="128"/>
      <c r="K19" s="128"/>
    </row>
    <row r="20" spans="1:11" ht="12.75">
      <c r="A20" s="35"/>
      <c r="B20" s="35"/>
      <c r="C20" s="35"/>
      <c r="D20" s="128"/>
      <c r="E20" s="467"/>
      <c r="F20" s="128"/>
      <c r="G20" s="128"/>
      <c r="H20" s="128"/>
      <c r="I20" s="128"/>
      <c r="J20" s="128"/>
      <c r="K20" s="128"/>
    </row>
    <row r="21" spans="1:11" ht="12.75">
      <c r="A21" s="35"/>
      <c r="B21" s="35"/>
      <c r="C21" s="35"/>
      <c r="D21" s="128"/>
      <c r="E21" s="467"/>
      <c r="F21" s="128"/>
      <c r="G21" s="128"/>
      <c r="H21" s="128"/>
      <c r="I21" s="128"/>
      <c r="J21" s="128"/>
      <c r="K21" s="128"/>
    </row>
    <row r="22" spans="1:11" ht="12.75">
      <c r="A22" s="35"/>
      <c r="B22" s="35"/>
      <c r="C22" s="35"/>
      <c r="D22" s="128"/>
      <c r="E22" s="467"/>
      <c r="F22" s="128"/>
      <c r="G22" s="128"/>
      <c r="H22" s="128"/>
      <c r="I22" s="128"/>
      <c r="J22" s="128"/>
      <c r="K22" s="128"/>
    </row>
    <row r="23" spans="1:11" ht="12.75">
      <c r="A23" s="35"/>
      <c r="B23" s="35"/>
      <c r="C23" s="35"/>
      <c r="D23" s="128"/>
      <c r="E23" s="467"/>
      <c r="F23" s="128"/>
      <c r="G23" s="128"/>
      <c r="H23" s="128"/>
      <c r="I23" s="128"/>
      <c r="J23" s="128"/>
      <c r="K23" s="128"/>
    </row>
    <row r="24" spans="1:11" ht="12.75">
      <c r="A24" s="35"/>
      <c r="B24" s="35"/>
      <c r="C24" s="35"/>
      <c r="D24" s="128"/>
      <c r="E24" s="467"/>
      <c r="F24" s="128"/>
      <c r="G24" s="128"/>
      <c r="H24" s="128"/>
      <c r="I24" s="128"/>
      <c r="J24" s="128"/>
      <c r="K24" s="128"/>
    </row>
    <row r="25" spans="1:11" ht="12.75">
      <c r="A25" s="35"/>
      <c r="B25" s="35"/>
      <c r="C25" s="35"/>
      <c r="D25" s="128"/>
      <c r="E25" s="467"/>
      <c r="F25" s="128"/>
      <c r="G25" s="128"/>
      <c r="H25" s="128"/>
      <c r="I25" s="128"/>
      <c r="J25" s="128"/>
      <c r="K25" s="128"/>
    </row>
    <row r="26" spans="1:11" ht="12.75">
      <c r="A26" s="35"/>
      <c r="B26" s="35"/>
      <c r="C26" s="35"/>
      <c r="D26" s="128"/>
      <c r="E26" s="467"/>
      <c r="F26" s="128"/>
      <c r="G26" s="128"/>
      <c r="H26" s="128"/>
      <c r="I26" s="128"/>
      <c r="J26" s="128"/>
      <c r="K26" s="128"/>
    </row>
    <row r="27" spans="1:11" ht="12.75">
      <c r="A27" s="35"/>
      <c r="B27" s="35"/>
      <c r="C27" s="35"/>
      <c r="D27" s="128"/>
      <c r="E27" s="467"/>
      <c r="F27" s="128"/>
      <c r="G27" s="128"/>
      <c r="H27" s="128"/>
      <c r="I27" s="128"/>
      <c r="J27" s="128"/>
      <c r="K27" s="128"/>
    </row>
    <row r="28" spans="1:11" ht="12.75">
      <c r="A28" s="35"/>
      <c r="B28" s="35"/>
      <c r="C28" s="35"/>
      <c r="D28" s="128"/>
      <c r="E28" s="467"/>
      <c r="F28" s="128"/>
      <c r="G28" s="128"/>
      <c r="H28" s="128"/>
      <c r="I28" s="128"/>
      <c r="J28" s="128"/>
      <c r="K28" s="128"/>
    </row>
    <row r="29" spans="1:11" ht="12.75">
      <c r="A29" s="35"/>
      <c r="B29" s="35"/>
      <c r="C29" s="35"/>
      <c r="D29" s="128"/>
      <c r="E29" s="467"/>
      <c r="F29" s="128"/>
      <c r="G29" s="128"/>
      <c r="H29" s="128"/>
      <c r="I29" s="128"/>
      <c r="J29" s="128"/>
      <c r="K29" s="128"/>
    </row>
    <row r="30" spans="1:11" ht="12.75">
      <c r="A30" s="35"/>
      <c r="B30" s="35"/>
      <c r="C30" s="35"/>
      <c r="D30" s="128"/>
      <c r="E30" s="467"/>
      <c r="F30" s="128"/>
      <c r="G30" s="128"/>
      <c r="H30" s="128"/>
      <c r="I30" s="128"/>
      <c r="J30" s="128"/>
      <c r="K30" s="128"/>
    </row>
    <row r="31" spans="1:11" ht="12.75">
      <c r="A31" s="35"/>
      <c r="B31" s="35"/>
      <c r="C31" s="35"/>
      <c r="D31" s="128"/>
      <c r="E31" s="467"/>
      <c r="F31" s="128"/>
      <c r="G31" s="128"/>
      <c r="H31" s="128"/>
      <c r="I31" s="128"/>
      <c r="J31" s="128"/>
      <c r="K31" s="128"/>
    </row>
    <row r="32" spans="1:11" ht="12.75">
      <c r="A32" s="35"/>
      <c r="B32" s="35"/>
      <c r="C32" s="35"/>
      <c r="D32" s="128"/>
      <c r="E32" s="467"/>
      <c r="F32" s="128"/>
      <c r="G32" s="128"/>
      <c r="H32" s="128"/>
      <c r="I32" s="128"/>
      <c r="J32" s="128"/>
      <c r="K32"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120B.  DOMESTIC VIOLENCE PROTECTIVE ORDERS IN APSIN</oddHeader>
    <oddFooter>&amp;L&amp;8&amp;F  &amp;A&amp;R&amp;8&amp;P of &amp;N</oddFooter>
  </headerFooter>
</worksheet>
</file>

<file path=xl/worksheets/sheet17.xml><?xml version="1.0" encoding="utf-8"?>
<worksheet xmlns="http://schemas.openxmlformats.org/spreadsheetml/2006/main" xmlns:r="http://schemas.openxmlformats.org/officeDocument/2006/relationships">
  <dimension ref="A1:L14"/>
  <sheetViews>
    <sheetView zoomScale="83" zoomScaleNormal="83" workbookViewId="0" topLeftCell="A1">
      <selection activeCell="F9" sqref="F9"/>
    </sheetView>
  </sheetViews>
  <sheetFormatPr defaultColWidth="9.140625" defaultRowHeight="12.75"/>
  <cols>
    <col min="1" max="1" width="3.7109375" style="37" customWidth="1"/>
    <col min="2" max="2" width="31.8515625" style="37" customWidth="1"/>
    <col min="3" max="3" width="10.7109375" style="4" customWidth="1"/>
    <col min="4" max="4" width="7.28125" style="4" customWidth="1"/>
    <col min="5" max="5" width="10.7109375" style="4" customWidth="1"/>
    <col min="6" max="6" width="7.28125" style="4" customWidth="1"/>
    <col min="7" max="7" width="10.7109375" style="4" customWidth="1"/>
    <col min="8" max="8" width="7.28125" style="4" customWidth="1"/>
    <col min="9" max="9" width="10.7109375" style="4" customWidth="1"/>
    <col min="10" max="10" width="7.28125" style="4" customWidth="1"/>
  </cols>
  <sheetData>
    <row r="1" spans="1:12" ht="39" customHeight="1">
      <c r="A1" s="16"/>
      <c r="B1" s="16"/>
      <c r="C1" s="283" t="s">
        <v>106</v>
      </c>
      <c r="D1" s="263" t="s">
        <v>765</v>
      </c>
      <c r="E1" s="283" t="s">
        <v>528</v>
      </c>
      <c r="F1" s="263" t="s">
        <v>765</v>
      </c>
      <c r="G1" s="283" t="s">
        <v>525</v>
      </c>
      <c r="H1" s="263" t="s">
        <v>765</v>
      </c>
      <c r="I1" s="283" t="s">
        <v>526</v>
      </c>
      <c r="J1" s="263" t="s">
        <v>765</v>
      </c>
      <c r="K1" s="283" t="s">
        <v>527</v>
      </c>
      <c r="L1" s="263" t="s">
        <v>765</v>
      </c>
    </row>
    <row r="2" spans="1:12" s="104" customFormat="1" ht="19.5" customHeight="1">
      <c r="A2" s="187" t="s">
        <v>1034</v>
      </c>
      <c r="B2" s="284"/>
      <c r="C2" s="269">
        <f>SUM(C3:C4)</f>
        <v>4658</v>
      </c>
      <c r="D2" s="482">
        <f>(C2/E2)-100%</f>
        <v>0.10457671330329621</v>
      </c>
      <c r="E2" s="280">
        <v>4217</v>
      </c>
      <c r="F2" s="370" t="s">
        <v>518</v>
      </c>
      <c r="G2" s="280"/>
      <c r="H2" s="272"/>
      <c r="I2" s="280"/>
      <c r="J2" s="272"/>
      <c r="K2" s="280"/>
      <c r="L2" s="272"/>
    </row>
    <row r="3" spans="1:12" s="104" customFormat="1" ht="24" customHeight="1">
      <c r="A3" s="193"/>
      <c r="B3" s="662" t="s">
        <v>1124</v>
      </c>
      <c r="C3" s="363">
        <v>4658</v>
      </c>
      <c r="D3" s="474">
        <f>(C3/E3)-100%</f>
        <v>0.10457671330329621</v>
      </c>
      <c r="E3" s="175">
        <v>4217</v>
      </c>
      <c r="F3" s="375" t="s">
        <v>518</v>
      </c>
      <c r="G3" s="194"/>
      <c r="H3" s="195"/>
      <c r="I3" s="194"/>
      <c r="J3" s="195"/>
      <c r="K3" s="194"/>
      <c r="L3" s="195"/>
    </row>
    <row r="4" spans="1:12" s="104" customFormat="1" ht="23.25" customHeight="1">
      <c r="A4" s="193"/>
      <c r="B4" s="662" t="s">
        <v>1125</v>
      </c>
      <c r="C4" s="363" t="s">
        <v>518</v>
      </c>
      <c r="D4" s="375" t="s">
        <v>518</v>
      </c>
      <c r="E4" s="175" t="s">
        <v>518</v>
      </c>
      <c r="F4" s="375" t="s">
        <v>518</v>
      </c>
      <c r="G4" s="194"/>
      <c r="H4" s="195"/>
      <c r="I4" s="194"/>
      <c r="J4" s="195"/>
      <c r="K4" s="194"/>
      <c r="L4" s="195"/>
    </row>
    <row r="5" spans="1:12" ht="24.75" customHeight="1">
      <c r="A5" s="218"/>
      <c r="B5" s="219"/>
      <c r="C5" s="661"/>
      <c r="D5" s="472"/>
      <c r="E5" s="505"/>
      <c r="F5" s="506"/>
      <c r="G5" s="223"/>
      <c r="H5" s="222"/>
      <c r="I5" s="223"/>
      <c r="J5" s="222"/>
      <c r="K5" s="223"/>
      <c r="L5" s="222"/>
    </row>
    <row r="6" spans="1:12" ht="12.75">
      <c r="A6" s="18"/>
      <c r="B6" s="18"/>
      <c r="C6" s="213"/>
      <c r="D6" s="186"/>
      <c r="E6" s="186"/>
      <c r="F6" s="186"/>
      <c r="G6" s="186"/>
      <c r="H6" s="128"/>
      <c r="I6" s="128"/>
      <c r="J6" s="128"/>
      <c r="K6" s="13"/>
      <c r="L6" s="13"/>
    </row>
    <row r="7" spans="1:12" ht="12.75">
      <c r="A7" s="14"/>
      <c r="B7" s="14"/>
      <c r="C7" s="214"/>
      <c r="D7" s="5"/>
      <c r="E7" s="5"/>
      <c r="F7" s="5"/>
      <c r="G7" s="5"/>
      <c r="H7" s="128"/>
      <c r="I7" s="128"/>
      <c r="J7" s="128"/>
      <c r="K7" s="13"/>
      <c r="L7" s="13"/>
    </row>
    <row r="8" spans="1:12" ht="14.25">
      <c r="A8" s="458" t="s">
        <v>1122</v>
      </c>
      <c r="B8" s="10"/>
      <c r="C8" s="5"/>
      <c r="D8" s="5"/>
      <c r="E8" s="5"/>
      <c r="F8" s="5"/>
      <c r="G8" s="5"/>
      <c r="H8" s="128"/>
      <c r="I8" s="128"/>
      <c r="J8" s="128"/>
      <c r="K8" s="13"/>
      <c r="L8" s="13"/>
    </row>
    <row r="9" spans="1:12" ht="12.75">
      <c r="A9" s="35"/>
      <c r="B9" s="12" t="s">
        <v>1123</v>
      </c>
      <c r="C9" s="128"/>
      <c r="D9" s="128"/>
      <c r="E9" s="128"/>
      <c r="F9" s="128"/>
      <c r="G9" s="128"/>
      <c r="H9" s="128"/>
      <c r="I9" s="128"/>
      <c r="J9" s="128"/>
      <c r="K9" s="13"/>
      <c r="L9" s="13"/>
    </row>
    <row r="10" spans="1:12" ht="12.75">
      <c r="A10" s="35"/>
      <c r="B10" s="12" t="s">
        <v>1035</v>
      </c>
      <c r="C10" s="128"/>
      <c r="D10" s="128"/>
      <c r="E10" s="128"/>
      <c r="F10" s="128"/>
      <c r="G10" s="128"/>
      <c r="H10" s="128"/>
      <c r="I10" s="128"/>
      <c r="J10" s="128"/>
      <c r="K10" s="13"/>
      <c r="L10" s="13"/>
    </row>
    <row r="11" spans="1:12" ht="12.75">
      <c r="A11" s="35"/>
      <c r="B11" s="35"/>
      <c r="C11" s="128"/>
      <c r="D11" s="128"/>
      <c r="E11" s="128"/>
      <c r="F11" s="128"/>
      <c r="G11" s="128"/>
      <c r="H11" s="128"/>
      <c r="I11" s="128"/>
      <c r="J11" s="128"/>
      <c r="K11" s="13"/>
      <c r="L11" s="13"/>
    </row>
    <row r="12" spans="1:10" ht="12.75">
      <c r="A12" s="35"/>
      <c r="B12" s="35"/>
      <c r="C12" s="128"/>
      <c r="D12" s="128"/>
      <c r="E12" s="128"/>
      <c r="F12" s="128"/>
      <c r="G12" s="128"/>
      <c r="H12" s="128"/>
      <c r="I12" s="128"/>
      <c r="J12" s="128"/>
    </row>
    <row r="13" spans="1:10" ht="12.75">
      <c r="A13" s="35"/>
      <c r="B13" s="35"/>
      <c r="C13" s="128"/>
      <c r="D13" s="128"/>
      <c r="E13" s="128"/>
      <c r="F13" s="128"/>
      <c r="G13" s="128"/>
      <c r="H13" s="128"/>
      <c r="I13" s="128"/>
      <c r="J13" s="128"/>
    </row>
    <row r="14" spans="1:7" ht="12.75">
      <c r="A14" s="35"/>
      <c r="B14" s="35"/>
      <c r="C14" s="128"/>
      <c r="D14" s="128"/>
      <c r="E14" s="128"/>
      <c r="F14" s="128"/>
      <c r="G14"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120C.  CORRECTIONAL STATUS RECORDS IN APSIN</oddHeader>
    <oddFooter>&amp;L&amp;8&amp;F  &amp;A&amp;R&amp;8&amp;P of &amp;N</oddFooter>
  </headerFooter>
</worksheet>
</file>

<file path=xl/worksheets/sheet18.xml><?xml version="1.0" encoding="utf-8"?>
<worksheet xmlns="http://schemas.openxmlformats.org/spreadsheetml/2006/main" xmlns:r="http://schemas.openxmlformats.org/officeDocument/2006/relationships">
  <dimension ref="A1:M32"/>
  <sheetViews>
    <sheetView zoomScale="83" zoomScaleNormal="83" workbookViewId="0" topLeftCell="A1">
      <selection activeCell="B5" sqref="B5"/>
    </sheetView>
  </sheetViews>
  <sheetFormatPr defaultColWidth="9.140625" defaultRowHeight="12.75"/>
  <cols>
    <col min="1" max="2" width="3.7109375" style="37" customWidth="1"/>
    <col min="3" max="3" width="24.00390625" style="37" customWidth="1"/>
    <col min="4" max="4" width="10.7109375" style="4" customWidth="1"/>
    <col min="5" max="5" width="7.28125" style="4" customWidth="1"/>
    <col min="6" max="6" width="10.7109375" style="4" customWidth="1"/>
    <col min="7" max="7" width="7.28125" style="4" customWidth="1"/>
    <col min="8" max="8" width="10.7109375" style="4" customWidth="1"/>
    <col min="9" max="9" width="7.28125" style="4" customWidth="1"/>
    <col min="10" max="10" width="10.7109375" style="4" customWidth="1"/>
    <col min="11" max="11" width="7.28125" style="4" customWidth="1"/>
  </cols>
  <sheetData>
    <row r="1" spans="1:13" ht="32.25">
      <c r="A1" s="16"/>
      <c r="B1" s="16"/>
      <c r="C1" s="16"/>
      <c r="D1" s="283" t="s">
        <v>106</v>
      </c>
      <c r="E1" s="263" t="s">
        <v>765</v>
      </c>
      <c r="F1" s="283" t="s">
        <v>528</v>
      </c>
      <c r="G1" s="263" t="s">
        <v>765</v>
      </c>
      <c r="H1" s="283" t="s">
        <v>525</v>
      </c>
      <c r="I1" s="263" t="s">
        <v>765</v>
      </c>
      <c r="J1" s="283" t="s">
        <v>526</v>
      </c>
      <c r="K1" s="263" t="s">
        <v>765</v>
      </c>
      <c r="L1" s="283" t="s">
        <v>527</v>
      </c>
      <c r="M1" s="263" t="s">
        <v>765</v>
      </c>
    </row>
    <row r="2" spans="1:13" s="104" customFormat="1" ht="19.5" customHeight="1">
      <c r="A2" s="187" t="s">
        <v>1036</v>
      </c>
      <c r="B2" s="271"/>
      <c r="C2" s="271"/>
      <c r="D2" s="280">
        <f>SUM(D3:D5)</f>
        <v>841956</v>
      </c>
      <c r="E2" s="473">
        <f>(D2/F2)-100%</f>
        <v>0.049098376179985914</v>
      </c>
      <c r="F2" s="269">
        <v>802552</v>
      </c>
      <c r="G2" s="272" t="s">
        <v>518</v>
      </c>
      <c r="H2" s="280"/>
      <c r="I2" s="272"/>
      <c r="J2" s="280"/>
      <c r="K2" s="272"/>
      <c r="L2" s="280"/>
      <c r="M2" s="272"/>
    </row>
    <row r="3" spans="1:13" s="104" customFormat="1" ht="19.5" customHeight="1">
      <c r="A3" s="193"/>
      <c r="B3" s="20" t="s">
        <v>1038</v>
      </c>
      <c r="C3" s="21"/>
      <c r="D3" s="175">
        <v>450283</v>
      </c>
      <c r="E3" s="378">
        <f>(D3/F3)-100%</f>
        <v>0.047189250032558805</v>
      </c>
      <c r="F3" s="363">
        <v>429992</v>
      </c>
      <c r="G3" s="232" t="s">
        <v>518</v>
      </c>
      <c r="H3" s="194"/>
      <c r="I3" s="195"/>
      <c r="J3" s="194"/>
      <c r="K3" s="195"/>
      <c r="L3" s="194"/>
      <c r="M3" s="195"/>
    </row>
    <row r="4" spans="1:13" s="104" customFormat="1" ht="19.5" customHeight="1">
      <c r="A4" s="215"/>
      <c r="B4" s="20" t="s">
        <v>1039</v>
      </c>
      <c r="C4" s="664"/>
      <c r="D4" s="175">
        <v>357483</v>
      </c>
      <c r="E4" s="378">
        <f>(D4/F4)-100%</f>
        <v>0.050617175101393075</v>
      </c>
      <c r="F4" s="363">
        <v>340260</v>
      </c>
      <c r="G4" s="232" t="s">
        <v>518</v>
      </c>
      <c r="H4" s="192"/>
      <c r="I4" s="220"/>
      <c r="J4" s="192"/>
      <c r="K4" s="220"/>
      <c r="L4" s="192"/>
      <c r="M4" s="220"/>
    </row>
    <row r="5" spans="1:13" ht="23.25" customHeight="1">
      <c r="A5" s="667"/>
      <c r="B5" s="234" t="s">
        <v>1037</v>
      </c>
      <c r="C5" s="663"/>
      <c r="D5" s="176">
        <v>34190</v>
      </c>
      <c r="E5" s="379">
        <f>(D5/F5)-100%</f>
        <v>0.05851393188854481</v>
      </c>
      <c r="F5" s="394">
        <v>32300</v>
      </c>
      <c r="G5" s="233" t="s">
        <v>518</v>
      </c>
      <c r="H5" s="665"/>
      <c r="I5" s="666"/>
      <c r="J5" s="665"/>
      <c r="K5" s="666"/>
      <c r="L5" s="665"/>
      <c r="M5" s="666"/>
    </row>
    <row r="6" spans="1:11" ht="18" customHeight="1">
      <c r="A6" s="14"/>
      <c r="B6" s="14"/>
      <c r="C6" s="14"/>
      <c r="D6" s="214"/>
      <c r="E6" s="5"/>
      <c r="F6" s="5"/>
      <c r="G6" s="5"/>
      <c r="H6" s="5"/>
      <c r="I6" s="5"/>
      <c r="J6" s="5"/>
      <c r="K6" s="5"/>
    </row>
    <row r="7" spans="1:11" ht="19.5" customHeight="1">
      <c r="A7" s="486" t="s">
        <v>751</v>
      </c>
      <c r="B7" s="12" t="s">
        <v>1106</v>
      </c>
      <c r="C7" s="35"/>
      <c r="D7" s="128"/>
      <c r="E7" s="128"/>
      <c r="F7" s="128"/>
      <c r="G7" s="128"/>
      <c r="H7" s="128"/>
      <c r="I7" s="128"/>
      <c r="J7" s="128"/>
      <c r="K7" s="128"/>
    </row>
    <row r="8" spans="1:11" ht="19.5" customHeight="1">
      <c r="A8" s="486" t="s">
        <v>750</v>
      </c>
      <c r="B8" s="12" t="s">
        <v>409</v>
      </c>
      <c r="C8" s="35"/>
      <c r="D8" s="128"/>
      <c r="E8" s="128"/>
      <c r="F8" s="128"/>
      <c r="G8" s="128"/>
      <c r="H8" s="128"/>
      <c r="I8" s="128"/>
      <c r="J8" s="128"/>
      <c r="K8" s="128"/>
    </row>
    <row r="9" spans="1:11" ht="12.75">
      <c r="A9" s="35"/>
      <c r="B9" s="35"/>
      <c r="C9" s="35"/>
      <c r="D9" s="128"/>
      <c r="E9" s="128"/>
      <c r="F9" s="128"/>
      <c r="G9" s="128"/>
      <c r="H9" s="128"/>
      <c r="I9" s="128"/>
      <c r="J9" s="128"/>
      <c r="K9" s="128"/>
    </row>
    <row r="10" spans="1:11" ht="12.75">
      <c r="A10" s="35"/>
      <c r="B10" s="35"/>
      <c r="C10" s="35"/>
      <c r="D10" s="128"/>
      <c r="E10" s="128"/>
      <c r="F10" s="128"/>
      <c r="G10" s="128"/>
      <c r="H10" s="128"/>
      <c r="I10" s="128"/>
      <c r="J10" s="128"/>
      <c r="K10" s="128"/>
    </row>
    <row r="11" spans="1:11" ht="12.75">
      <c r="A11" s="35"/>
      <c r="B11" s="35"/>
      <c r="C11" s="35"/>
      <c r="D11" s="128"/>
      <c r="E11" s="128"/>
      <c r="F11" s="128"/>
      <c r="G11" s="128"/>
      <c r="H11" s="128"/>
      <c r="I11" s="128"/>
      <c r="J11" s="128"/>
      <c r="K11" s="128"/>
    </row>
    <row r="12" spans="1:11" ht="12.75">
      <c r="A12" s="35"/>
      <c r="B12" s="35"/>
      <c r="C12" s="35"/>
      <c r="D12" s="128"/>
      <c r="E12" s="128"/>
      <c r="F12" s="128"/>
      <c r="G12" s="128"/>
      <c r="H12" s="128"/>
      <c r="I12" s="128"/>
      <c r="J12" s="128"/>
      <c r="K12" s="128"/>
    </row>
    <row r="13" spans="1:11" ht="12.75">
      <c r="A13" s="35"/>
      <c r="B13" s="35"/>
      <c r="C13" s="35"/>
      <c r="D13" s="128"/>
      <c r="E13" s="128"/>
      <c r="F13" s="128"/>
      <c r="G13" s="128"/>
      <c r="H13" s="128"/>
      <c r="I13" s="128"/>
      <c r="J13" s="128"/>
      <c r="K13" s="128"/>
    </row>
    <row r="14" spans="1:11" ht="12.75">
      <c r="A14" s="35"/>
      <c r="B14" s="35"/>
      <c r="C14" s="35"/>
      <c r="D14" s="128"/>
      <c r="E14" s="128"/>
      <c r="F14" s="128"/>
      <c r="G14" s="128"/>
      <c r="H14" s="128"/>
      <c r="I14" s="128"/>
      <c r="J14" s="128"/>
      <c r="K14" s="128"/>
    </row>
    <row r="15" spans="1:11" ht="12.75">
      <c r="A15" s="35"/>
      <c r="B15" s="35"/>
      <c r="C15" s="35"/>
      <c r="D15" s="128"/>
      <c r="E15" s="128"/>
      <c r="F15" s="128"/>
      <c r="G15" s="128"/>
      <c r="H15" s="128"/>
      <c r="I15" s="128"/>
      <c r="J15" s="128"/>
      <c r="K15" s="128"/>
    </row>
    <row r="16" spans="1:11" ht="12.75">
      <c r="A16" s="35"/>
      <c r="B16" s="35"/>
      <c r="C16" s="35"/>
      <c r="D16" s="128"/>
      <c r="E16" s="128"/>
      <c r="F16" s="128"/>
      <c r="G16" s="128"/>
      <c r="H16" s="128"/>
      <c r="I16" s="128"/>
      <c r="J16" s="128"/>
      <c r="K16" s="128"/>
    </row>
    <row r="17" spans="1:11" ht="12.75">
      <c r="A17" s="35"/>
      <c r="B17" s="35"/>
      <c r="C17" s="35"/>
      <c r="D17" s="128"/>
      <c r="E17" s="128"/>
      <c r="F17" s="128"/>
      <c r="G17" s="128"/>
      <c r="H17" s="128"/>
      <c r="I17" s="128"/>
      <c r="J17" s="128"/>
      <c r="K17" s="128"/>
    </row>
    <row r="18" spans="1:11" ht="12.75">
      <c r="A18" s="35"/>
      <c r="B18" s="35"/>
      <c r="C18" s="35"/>
      <c r="D18" s="128"/>
      <c r="E18" s="128"/>
      <c r="F18" s="128"/>
      <c r="G18" s="128"/>
      <c r="H18" s="128"/>
      <c r="I18" s="128"/>
      <c r="J18" s="128"/>
      <c r="K18" s="128"/>
    </row>
    <row r="19" spans="1:11" ht="12.75">
      <c r="A19" s="35"/>
      <c r="B19" s="35"/>
      <c r="C19" s="35"/>
      <c r="D19" s="128"/>
      <c r="E19" s="128"/>
      <c r="F19" s="128"/>
      <c r="G19" s="128"/>
      <c r="H19" s="128"/>
      <c r="I19" s="128"/>
      <c r="J19" s="128"/>
      <c r="K19" s="128"/>
    </row>
    <row r="20" spans="1:11" ht="12.75">
      <c r="A20" s="35"/>
      <c r="B20" s="35"/>
      <c r="C20" s="35"/>
      <c r="D20" s="128"/>
      <c r="E20" s="128"/>
      <c r="F20" s="128"/>
      <c r="G20" s="128"/>
      <c r="H20" s="128"/>
      <c r="I20" s="128"/>
      <c r="J20" s="128"/>
      <c r="K20" s="128"/>
    </row>
    <row r="21" spans="1:11" ht="12.75">
      <c r="A21" s="35"/>
      <c r="B21" s="35"/>
      <c r="C21" s="35"/>
      <c r="D21" s="128"/>
      <c r="E21" s="128"/>
      <c r="F21" s="128"/>
      <c r="G21" s="128"/>
      <c r="H21" s="128"/>
      <c r="I21" s="128"/>
      <c r="J21" s="128"/>
      <c r="K21" s="128"/>
    </row>
    <row r="22" spans="1:11" ht="12.75">
      <c r="A22" s="35"/>
      <c r="B22" s="35"/>
      <c r="C22" s="35"/>
      <c r="D22" s="128"/>
      <c r="E22" s="128"/>
      <c r="F22" s="128"/>
      <c r="G22" s="128"/>
      <c r="H22" s="128"/>
      <c r="I22" s="128"/>
      <c r="J22" s="128"/>
      <c r="K22" s="128"/>
    </row>
    <row r="23" spans="1:11" ht="12.75">
      <c r="A23" s="35"/>
      <c r="B23" s="35"/>
      <c r="C23" s="35"/>
      <c r="D23" s="128"/>
      <c r="E23" s="128"/>
      <c r="F23" s="128"/>
      <c r="G23" s="128"/>
      <c r="H23" s="128"/>
      <c r="I23" s="128"/>
      <c r="J23" s="128"/>
      <c r="K23" s="128"/>
    </row>
    <row r="24" spans="1:11" ht="12.75">
      <c r="A24" s="35"/>
      <c r="B24" s="35"/>
      <c r="C24" s="35"/>
      <c r="D24" s="128"/>
      <c r="E24" s="128"/>
      <c r="F24" s="128"/>
      <c r="G24" s="128"/>
      <c r="H24" s="128"/>
      <c r="I24" s="128"/>
      <c r="J24" s="128"/>
      <c r="K24" s="128"/>
    </row>
    <row r="25" spans="1:11" ht="12.75">
      <c r="A25" s="35"/>
      <c r="B25" s="35"/>
      <c r="C25" s="35"/>
      <c r="D25" s="128"/>
      <c r="E25" s="128"/>
      <c r="F25" s="128"/>
      <c r="G25" s="128"/>
      <c r="H25" s="128"/>
      <c r="I25" s="128"/>
      <c r="J25" s="128"/>
      <c r="K25" s="128"/>
    </row>
    <row r="26" spans="1:11" ht="12.75">
      <c r="A26" s="35"/>
      <c r="B26" s="35"/>
      <c r="C26" s="35"/>
      <c r="D26" s="128"/>
      <c r="E26" s="128"/>
      <c r="F26" s="128"/>
      <c r="G26" s="128"/>
      <c r="H26" s="128"/>
      <c r="I26" s="128"/>
      <c r="J26" s="128"/>
      <c r="K26" s="128"/>
    </row>
    <row r="27" spans="1:11" ht="12.75">
      <c r="A27" s="35"/>
      <c r="B27" s="35"/>
      <c r="C27" s="35"/>
      <c r="D27" s="128"/>
      <c r="E27" s="128"/>
      <c r="F27" s="128"/>
      <c r="G27" s="128"/>
      <c r="H27" s="128"/>
      <c r="I27" s="128"/>
      <c r="J27" s="128"/>
      <c r="K27" s="128"/>
    </row>
    <row r="28" spans="1:11" ht="12.75">
      <c r="A28" s="35"/>
      <c r="B28" s="35"/>
      <c r="C28" s="35"/>
      <c r="D28" s="128"/>
      <c r="E28" s="128"/>
      <c r="F28" s="128"/>
      <c r="G28" s="128"/>
      <c r="H28" s="128"/>
      <c r="I28" s="128"/>
      <c r="J28" s="128"/>
      <c r="K28" s="128"/>
    </row>
    <row r="29" spans="1:11" ht="12.75">
      <c r="A29" s="35"/>
      <c r="B29" s="35"/>
      <c r="C29" s="35"/>
      <c r="D29" s="128"/>
      <c r="E29" s="128"/>
      <c r="F29" s="128"/>
      <c r="G29" s="128"/>
      <c r="H29" s="128"/>
      <c r="I29" s="128"/>
      <c r="J29" s="128"/>
      <c r="K29" s="128"/>
    </row>
    <row r="30" spans="1:11" ht="12.75">
      <c r="A30" s="35"/>
      <c r="B30" s="35"/>
      <c r="C30" s="35"/>
      <c r="D30" s="128"/>
      <c r="E30" s="128"/>
      <c r="F30" s="128"/>
      <c r="G30" s="128"/>
      <c r="H30" s="128"/>
      <c r="I30" s="128"/>
      <c r="J30" s="128"/>
      <c r="K30" s="128"/>
    </row>
    <row r="31" spans="1:11" ht="12.75">
      <c r="A31" s="35"/>
      <c r="B31" s="35"/>
      <c r="C31" s="35"/>
      <c r="D31" s="128"/>
      <c r="E31" s="128"/>
      <c r="F31" s="128"/>
      <c r="G31" s="128"/>
      <c r="H31" s="128"/>
      <c r="I31" s="128"/>
      <c r="J31" s="128"/>
      <c r="K31" s="128"/>
    </row>
    <row r="32" spans="1:11" ht="12.75">
      <c r="A32" s="35"/>
      <c r="B32" s="35"/>
      <c r="C32" s="35"/>
      <c r="D32" s="128"/>
      <c r="E32" s="128"/>
      <c r="F32" s="128"/>
      <c r="G32" s="128"/>
      <c r="H32" s="128"/>
      <c r="I32" s="128"/>
      <c r="J32" s="128"/>
      <c r="K32" s="128"/>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120D.  CRIMINAL CHARGES IN APSIN</oddHeader>
    <oddFooter>&amp;L&amp;8&amp;F  &amp;A&amp;R&amp;8&amp;P of &amp;N</oddFooter>
  </headerFooter>
</worksheet>
</file>

<file path=xl/worksheets/sheet19.xml><?xml version="1.0" encoding="utf-8"?>
<worksheet xmlns="http://schemas.openxmlformats.org/spreadsheetml/2006/main" xmlns:r="http://schemas.openxmlformats.org/officeDocument/2006/relationships">
  <sheetPr>
    <outlinePr summaryBelow="0"/>
  </sheetPr>
  <dimension ref="A1:I281"/>
  <sheetViews>
    <sheetView workbookViewId="0" topLeftCell="A250">
      <selection activeCell="B185" sqref="B185"/>
    </sheetView>
  </sheetViews>
  <sheetFormatPr defaultColWidth="9.140625" defaultRowHeight="12.75"/>
  <cols>
    <col min="1" max="1" width="12.421875" style="24" customWidth="1"/>
    <col min="2" max="2" width="20.140625" style="0" customWidth="1"/>
    <col min="3" max="3" width="7.8515625" style="1" hidden="1" customWidth="1"/>
    <col min="4" max="4" width="11.140625" style="0" customWidth="1"/>
    <col min="5" max="5" width="6.28125" style="369" customWidth="1"/>
    <col min="6" max="6" width="11.421875" style="0" customWidth="1"/>
    <col min="7" max="8" width="12.7109375" style="0" customWidth="1"/>
  </cols>
  <sheetData>
    <row r="1" spans="1:9" ht="32.25">
      <c r="A1" s="346" t="s">
        <v>39</v>
      </c>
      <c r="B1" s="235" t="s">
        <v>410</v>
      </c>
      <c r="C1" s="396" t="s">
        <v>107</v>
      </c>
      <c r="D1" s="41" t="s">
        <v>1871</v>
      </c>
      <c r="E1" s="263" t="s">
        <v>765</v>
      </c>
      <c r="F1" s="41" t="s">
        <v>915</v>
      </c>
      <c r="G1" s="41" t="s">
        <v>242</v>
      </c>
      <c r="H1" s="41" t="s">
        <v>243</v>
      </c>
      <c r="I1" s="41" t="s">
        <v>244</v>
      </c>
    </row>
    <row r="2" spans="1:9" ht="21" customHeight="1">
      <c r="A2" s="236" t="s">
        <v>1041</v>
      </c>
      <c r="C2" s="397"/>
      <c r="D2" s="110">
        <f>SUM(D3:D254)</f>
        <v>43916</v>
      </c>
      <c r="E2" s="487">
        <f aca="true" t="shared" si="0" ref="E2:E66">(D2/F2)-100%</f>
        <v>-0.026231180292245915</v>
      </c>
      <c r="F2" s="110">
        <f>SUM(F3:F254)</f>
        <v>45099</v>
      </c>
      <c r="G2" s="45"/>
      <c r="H2" s="45"/>
      <c r="I2" s="45"/>
    </row>
    <row r="3" spans="1:9" ht="19.5" customHeight="1">
      <c r="A3" s="42" t="s">
        <v>1747</v>
      </c>
      <c r="B3" s="42" t="s">
        <v>1748</v>
      </c>
      <c r="C3" s="240" t="s">
        <v>1369</v>
      </c>
      <c r="D3" s="43">
        <v>14013</v>
      </c>
      <c r="E3" s="260">
        <f t="shared" si="0"/>
        <v>-0.0359133126934984</v>
      </c>
      <c r="F3" s="43">
        <v>14535</v>
      </c>
      <c r="G3" s="257"/>
      <c r="H3" s="257"/>
      <c r="I3" s="371"/>
    </row>
    <row r="4" spans="1:9" s="127" customFormat="1" ht="11.25">
      <c r="A4" s="42" t="s">
        <v>1749</v>
      </c>
      <c r="B4" s="42" t="s">
        <v>1748</v>
      </c>
      <c r="C4" s="240" t="s">
        <v>1377</v>
      </c>
      <c r="D4" s="43">
        <v>2385</v>
      </c>
      <c r="E4" s="260">
        <f t="shared" si="0"/>
        <v>-0.0632364493322859</v>
      </c>
      <c r="F4" s="43">
        <v>2546</v>
      </c>
      <c r="G4" s="47"/>
      <c r="H4" s="47"/>
      <c r="I4" s="47"/>
    </row>
    <row r="5" spans="1:9" ht="12.75">
      <c r="A5" s="42" t="s">
        <v>1751</v>
      </c>
      <c r="B5" s="42" t="s">
        <v>1748</v>
      </c>
      <c r="C5" s="240" t="s">
        <v>1373</v>
      </c>
      <c r="D5" s="43">
        <v>2162</v>
      </c>
      <c r="E5" s="260">
        <f t="shared" si="0"/>
        <v>-0.008711600183402113</v>
      </c>
      <c r="F5" s="43">
        <v>2181</v>
      </c>
      <c r="G5" s="47"/>
      <c r="H5" s="47"/>
      <c r="I5" s="47"/>
    </row>
    <row r="6" spans="1:9" ht="12.75">
      <c r="A6" s="42" t="s">
        <v>1749</v>
      </c>
      <c r="B6" s="42" t="s">
        <v>1756</v>
      </c>
      <c r="C6" s="240" t="s">
        <v>270</v>
      </c>
      <c r="D6" s="43">
        <v>1737</v>
      </c>
      <c r="E6" s="260">
        <f t="shared" si="0"/>
        <v>0.18243703199455408</v>
      </c>
      <c r="F6" s="43">
        <v>1469</v>
      </c>
      <c r="G6" s="47"/>
      <c r="H6" s="47"/>
      <c r="I6" s="47"/>
    </row>
    <row r="7" spans="1:9" ht="12.75">
      <c r="A7" s="42" t="s">
        <v>1755</v>
      </c>
      <c r="B7" s="42" t="s">
        <v>1756</v>
      </c>
      <c r="C7" s="240" t="s">
        <v>249</v>
      </c>
      <c r="D7" s="43">
        <v>1422</v>
      </c>
      <c r="E7" s="260">
        <f t="shared" si="0"/>
        <v>-0.03658536585365857</v>
      </c>
      <c r="F7" s="43">
        <v>1476</v>
      </c>
      <c r="G7" s="47"/>
      <c r="H7" s="47"/>
      <c r="I7" s="47"/>
    </row>
    <row r="8" spans="1:9" ht="12.75">
      <c r="A8" s="42" t="s">
        <v>1752</v>
      </c>
      <c r="B8" s="42" t="s">
        <v>1753</v>
      </c>
      <c r="C8" s="240" t="s">
        <v>639</v>
      </c>
      <c r="D8" s="43">
        <v>1227</v>
      </c>
      <c r="E8" s="260">
        <f t="shared" si="0"/>
        <v>-0.22144670050761417</v>
      </c>
      <c r="F8" s="43">
        <v>1576</v>
      </c>
      <c r="G8" s="47"/>
      <c r="H8" s="47"/>
      <c r="I8" s="47"/>
    </row>
    <row r="9" spans="1:9" ht="12.75">
      <c r="A9" s="42" t="s">
        <v>1760</v>
      </c>
      <c r="B9" s="42" t="s">
        <v>1748</v>
      </c>
      <c r="C9" s="240" t="s">
        <v>1397</v>
      </c>
      <c r="D9" s="43">
        <v>1007</v>
      </c>
      <c r="E9" s="260">
        <f t="shared" si="0"/>
        <v>-0.034515819750719046</v>
      </c>
      <c r="F9" s="43">
        <v>1043</v>
      </c>
      <c r="G9" s="47"/>
      <c r="H9" s="47"/>
      <c r="I9" s="47"/>
    </row>
    <row r="10" spans="1:9" ht="12.75">
      <c r="A10" s="42" t="s">
        <v>1757</v>
      </c>
      <c r="B10" s="42" t="s">
        <v>1756</v>
      </c>
      <c r="C10" s="240" t="s">
        <v>260</v>
      </c>
      <c r="D10" s="43">
        <v>961</v>
      </c>
      <c r="E10" s="260">
        <f t="shared" si="0"/>
        <v>-0.18073316283034957</v>
      </c>
      <c r="F10" s="43">
        <v>1173</v>
      </c>
      <c r="G10" s="47"/>
      <c r="H10" s="47"/>
      <c r="I10" s="47"/>
    </row>
    <row r="11" spans="1:9" ht="12.75">
      <c r="A11" s="42" t="s">
        <v>1758</v>
      </c>
      <c r="B11" s="42" t="s">
        <v>1759</v>
      </c>
      <c r="C11" s="240" t="s">
        <v>1503</v>
      </c>
      <c r="D11" s="43">
        <v>935</v>
      </c>
      <c r="E11" s="260">
        <f t="shared" si="0"/>
        <v>-0.1967353951890034</v>
      </c>
      <c r="F11" s="43">
        <v>1164</v>
      </c>
      <c r="G11" s="47"/>
      <c r="H11" s="47"/>
      <c r="I11" s="47"/>
    </row>
    <row r="12" spans="1:9" ht="12.75">
      <c r="A12" s="42" t="s">
        <v>533</v>
      </c>
      <c r="B12" s="42" t="s">
        <v>1748</v>
      </c>
      <c r="C12" s="240" t="s">
        <v>135</v>
      </c>
      <c r="D12" s="43">
        <v>780</v>
      </c>
      <c r="E12" s="260">
        <f t="shared" si="0"/>
        <v>0.10014104372355437</v>
      </c>
      <c r="F12" s="43">
        <v>709</v>
      </c>
      <c r="G12" s="47"/>
      <c r="H12" s="47"/>
      <c r="I12" s="47"/>
    </row>
    <row r="13" spans="1:9" ht="12.75">
      <c r="A13" s="42" t="s">
        <v>1762</v>
      </c>
      <c r="B13" s="42" t="s">
        <v>1748</v>
      </c>
      <c r="C13" s="240" t="s">
        <v>1375</v>
      </c>
      <c r="D13" s="43">
        <v>745</v>
      </c>
      <c r="E13" s="260">
        <f t="shared" si="0"/>
        <v>-0.01715039577836408</v>
      </c>
      <c r="F13" s="43">
        <v>758</v>
      </c>
      <c r="G13" s="47"/>
      <c r="H13" s="47"/>
      <c r="I13" s="47"/>
    </row>
    <row r="14" spans="1:9" ht="12.75">
      <c r="A14" s="42" t="s">
        <v>1768</v>
      </c>
      <c r="B14" s="42" t="s">
        <v>1748</v>
      </c>
      <c r="C14" s="240" t="s">
        <v>127</v>
      </c>
      <c r="D14" s="43">
        <v>725</v>
      </c>
      <c r="E14" s="260">
        <f t="shared" si="0"/>
        <v>0.3679245283018868</v>
      </c>
      <c r="F14" s="43">
        <v>530</v>
      </c>
      <c r="G14" s="47"/>
      <c r="H14" s="47"/>
      <c r="I14" s="47"/>
    </row>
    <row r="15" spans="1:9" ht="12.75">
      <c r="A15" s="42" t="s">
        <v>1758</v>
      </c>
      <c r="B15" s="42" t="s">
        <v>1748</v>
      </c>
      <c r="C15" s="240" t="s">
        <v>1407</v>
      </c>
      <c r="D15" s="43">
        <v>709</v>
      </c>
      <c r="E15" s="260">
        <f t="shared" si="0"/>
        <v>0.21821305841924388</v>
      </c>
      <c r="F15" s="43">
        <v>582</v>
      </c>
      <c r="G15" s="47"/>
      <c r="H15" s="47"/>
      <c r="I15" s="47"/>
    </row>
    <row r="16" spans="1:9" ht="12.75">
      <c r="A16" s="42" t="s">
        <v>1294</v>
      </c>
      <c r="B16" s="42" t="s">
        <v>1756</v>
      </c>
      <c r="C16" s="240" t="s">
        <v>1294</v>
      </c>
      <c r="D16" s="43">
        <v>651</v>
      </c>
      <c r="E16" s="260">
        <f t="shared" si="0"/>
        <v>0.11472602739726034</v>
      </c>
      <c r="F16" s="43">
        <v>584</v>
      </c>
      <c r="G16" s="47"/>
      <c r="H16" s="47"/>
      <c r="I16" s="47"/>
    </row>
    <row r="17" spans="1:9" ht="12.75">
      <c r="A17" s="42" t="s">
        <v>1765</v>
      </c>
      <c r="B17" s="42" t="s">
        <v>1748</v>
      </c>
      <c r="C17" s="240" t="s">
        <v>1391</v>
      </c>
      <c r="D17" s="43">
        <v>644</v>
      </c>
      <c r="E17" s="260">
        <f t="shared" si="0"/>
        <v>0.14590747330960863</v>
      </c>
      <c r="F17" s="43">
        <v>562</v>
      </c>
      <c r="G17" s="47"/>
      <c r="H17" s="47"/>
      <c r="I17" s="47"/>
    </row>
    <row r="18" spans="1:9" ht="12.75">
      <c r="A18" s="42" t="s">
        <v>1764</v>
      </c>
      <c r="B18" s="42" t="s">
        <v>1748</v>
      </c>
      <c r="C18" s="240" t="s">
        <v>1381</v>
      </c>
      <c r="D18" s="43">
        <v>641</v>
      </c>
      <c r="E18" s="260">
        <f t="shared" si="0"/>
        <v>-0.12311901504787959</v>
      </c>
      <c r="F18" s="43">
        <v>731</v>
      </c>
      <c r="G18" s="47"/>
      <c r="H18" s="47"/>
      <c r="I18" s="47"/>
    </row>
    <row r="19" spans="1:9" ht="12.75">
      <c r="A19" s="42" t="s">
        <v>1755</v>
      </c>
      <c r="B19" s="42" t="s">
        <v>1748</v>
      </c>
      <c r="C19" s="240" t="s">
        <v>1379</v>
      </c>
      <c r="D19" s="43">
        <v>580</v>
      </c>
      <c r="E19" s="260">
        <f t="shared" si="0"/>
        <v>0.18126272912423635</v>
      </c>
      <c r="F19" s="43">
        <v>491</v>
      </c>
      <c r="G19" s="47"/>
      <c r="H19" s="47"/>
      <c r="I19" s="47"/>
    </row>
    <row r="20" spans="1:9" ht="12.75">
      <c r="A20" s="42" t="s">
        <v>1772</v>
      </c>
      <c r="B20" s="42" t="s">
        <v>1748</v>
      </c>
      <c r="C20" s="240" t="s">
        <v>1399</v>
      </c>
      <c r="D20" s="43">
        <v>510</v>
      </c>
      <c r="E20" s="260">
        <f t="shared" si="0"/>
        <v>0.4613180515759312</v>
      </c>
      <c r="F20" s="43">
        <v>349</v>
      </c>
      <c r="G20" s="47"/>
      <c r="H20" s="47"/>
      <c r="I20" s="47"/>
    </row>
    <row r="21" spans="1:9" ht="12.75">
      <c r="A21" s="42" t="s">
        <v>1747</v>
      </c>
      <c r="B21" s="42" t="s">
        <v>782</v>
      </c>
      <c r="C21" s="240" t="s">
        <v>1510</v>
      </c>
      <c r="D21" s="43">
        <v>488</v>
      </c>
      <c r="E21" s="260">
        <f t="shared" si="0"/>
        <v>0.08444444444444454</v>
      </c>
      <c r="F21" s="43">
        <v>450</v>
      </c>
      <c r="G21" s="47"/>
      <c r="H21" s="47"/>
      <c r="I21" s="47"/>
    </row>
    <row r="22" spans="1:9" ht="12.75">
      <c r="A22" s="42" t="s">
        <v>1757</v>
      </c>
      <c r="B22" s="42" t="s">
        <v>1748</v>
      </c>
      <c r="C22" s="240" t="s">
        <v>138</v>
      </c>
      <c r="D22" s="43">
        <v>470</v>
      </c>
      <c r="E22" s="260">
        <f t="shared" si="0"/>
        <v>0.07061503416856496</v>
      </c>
      <c r="F22" s="43">
        <v>439</v>
      </c>
      <c r="G22" s="47"/>
      <c r="H22" s="47"/>
      <c r="I22" s="47"/>
    </row>
    <row r="23" spans="1:9" ht="12.75">
      <c r="A23" s="42" t="s">
        <v>1747</v>
      </c>
      <c r="B23" s="42" t="s">
        <v>1781</v>
      </c>
      <c r="C23" s="240" t="s">
        <v>631</v>
      </c>
      <c r="D23" s="43">
        <v>429</v>
      </c>
      <c r="E23" s="260">
        <f t="shared" si="0"/>
        <v>0.5830258302583027</v>
      </c>
      <c r="F23" s="43">
        <v>271</v>
      </c>
      <c r="G23" s="47"/>
      <c r="H23" s="47"/>
      <c r="I23" s="47"/>
    </row>
    <row r="24" spans="1:9" ht="12.75">
      <c r="A24" s="42" t="s">
        <v>1749</v>
      </c>
      <c r="B24" s="42" t="s">
        <v>1753</v>
      </c>
      <c r="C24" s="240" t="s">
        <v>641</v>
      </c>
      <c r="D24" s="43">
        <v>422</v>
      </c>
      <c r="E24" s="260">
        <f t="shared" si="0"/>
        <v>0.21264367816091956</v>
      </c>
      <c r="F24" s="43">
        <v>348</v>
      </c>
      <c r="G24" s="47"/>
      <c r="H24" s="47"/>
      <c r="I24" s="47"/>
    </row>
    <row r="25" spans="1:9" ht="12.75">
      <c r="A25" s="42" t="s">
        <v>1767</v>
      </c>
      <c r="B25" s="42" t="s">
        <v>1748</v>
      </c>
      <c r="C25" s="240" t="s">
        <v>1383</v>
      </c>
      <c r="D25" s="43">
        <v>400</v>
      </c>
      <c r="E25" s="260">
        <f t="shared" si="0"/>
        <v>-0.2578849721706865</v>
      </c>
      <c r="F25" s="43">
        <v>539</v>
      </c>
      <c r="G25" s="47"/>
      <c r="H25" s="47"/>
      <c r="I25" s="47"/>
    </row>
    <row r="26" spans="1:9" ht="12.75">
      <c r="A26" s="42" t="s">
        <v>1758</v>
      </c>
      <c r="B26" s="42" t="s">
        <v>1753</v>
      </c>
      <c r="C26" s="240" t="s">
        <v>1724</v>
      </c>
      <c r="D26" s="43">
        <v>377</v>
      </c>
      <c r="E26" s="260">
        <f t="shared" si="0"/>
        <v>0.12537313432835817</v>
      </c>
      <c r="F26" s="43">
        <v>335</v>
      </c>
      <c r="G26" s="47"/>
      <c r="H26" s="47"/>
      <c r="I26" s="47"/>
    </row>
    <row r="27" spans="1:9" ht="12.75">
      <c r="A27" s="42" t="s">
        <v>1751</v>
      </c>
      <c r="B27" s="42" t="s">
        <v>1753</v>
      </c>
      <c r="C27" s="240" t="s">
        <v>643</v>
      </c>
      <c r="D27" s="43">
        <v>359</v>
      </c>
      <c r="E27" s="260">
        <f t="shared" si="0"/>
        <v>0.18092105263157898</v>
      </c>
      <c r="F27" s="43">
        <v>304</v>
      </c>
      <c r="G27" s="47"/>
      <c r="H27" s="47"/>
      <c r="I27" s="47"/>
    </row>
    <row r="28" spans="1:9" ht="12.75">
      <c r="A28" s="42" t="s">
        <v>1776</v>
      </c>
      <c r="B28" s="42" t="s">
        <v>1748</v>
      </c>
      <c r="C28" s="240" t="s">
        <v>1387</v>
      </c>
      <c r="D28" s="43">
        <v>356</v>
      </c>
      <c r="E28" s="260">
        <f t="shared" si="0"/>
        <v>0.17880794701986757</v>
      </c>
      <c r="F28" s="43">
        <v>302</v>
      </c>
      <c r="G28" s="47"/>
      <c r="H28" s="47"/>
      <c r="I28" s="47"/>
    </row>
    <row r="29" spans="1:9" ht="12.75">
      <c r="A29" s="42" t="s">
        <v>1755</v>
      </c>
      <c r="B29" s="42" t="s">
        <v>1753</v>
      </c>
      <c r="C29" s="240" t="s">
        <v>1721</v>
      </c>
      <c r="D29" s="43">
        <v>352</v>
      </c>
      <c r="E29" s="260">
        <f t="shared" si="0"/>
        <v>-0.12871287128712872</v>
      </c>
      <c r="F29" s="43">
        <v>404</v>
      </c>
      <c r="G29" s="47"/>
      <c r="H29" s="47"/>
      <c r="I29" s="47"/>
    </row>
    <row r="30" spans="1:9" ht="12.75">
      <c r="A30" s="42" t="s">
        <v>1783</v>
      </c>
      <c r="B30" s="42" t="s">
        <v>1748</v>
      </c>
      <c r="C30" s="240" t="s">
        <v>1411</v>
      </c>
      <c r="D30" s="43">
        <v>318</v>
      </c>
      <c r="E30" s="260">
        <f t="shared" si="0"/>
        <v>0.1777777777777778</v>
      </c>
      <c r="F30" s="43">
        <v>270</v>
      </c>
      <c r="G30" s="47"/>
      <c r="H30" s="47"/>
      <c r="I30" s="47"/>
    </row>
    <row r="31" spans="1:9" ht="12.75">
      <c r="A31" s="42" t="s">
        <v>1749</v>
      </c>
      <c r="B31" s="42" t="s">
        <v>1771</v>
      </c>
      <c r="C31" s="240" t="s">
        <v>633</v>
      </c>
      <c r="D31" s="43">
        <v>313</v>
      </c>
      <c r="E31" s="260">
        <f t="shared" si="0"/>
        <v>-0.11331444759206799</v>
      </c>
      <c r="F31" s="43">
        <v>353</v>
      </c>
      <c r="G31" s="47"/>
      <c r="H31" s="47"/>
      <c r="I31" s="47"/>
    </row>
    <row r="32" spans="1:9" ht="12.75">
      <c r="A32" s="42" t="s">
        <v>1778</v>
      </c>
      <c r="B32" s="42" t="s">
        <v>1748</v>
      </c>
      <c r="C32" s="240" t="s">
        <v>1385</v>
      </c>
      <c r="D32" s="43">
        <v>302</v>
      </c>
      <c r="E32" s="260">
        <f t="shared" si="0"/>
        <v>0.01342281879194629</v>
      </c>
      <c r="F32" s="43">
        <v>298</v>
      </c>
      <c r="G32" s="47"/>
      <c r="H32" s="47"/>
      <c r="I32" s="47"/>
    </row>
    <row r="33" spans="1:9" ht="12.75">
      <c r="A33" s="42" t="s">
        <v>1774</v>
      </c>
      <c r="B33" s="42" t="s">
        <v>1748</v>
      </c>
      <c r="C33" s="240" t="s">
        <v>1413</v>
      </c>
      <c r="D33" s="43">
        <v>274</v>
      </c>
      <c r="E33" s="260">
        <f t="shared" si="0"/>
        <v>-0.17469879518072284</v>
      </c>
      <c r="F33" s="43">
        <v>332</v>
      </c>
      <c r="G33" s="47"/>
      <c r="H33" s="47"/>
      <c r="I33" s="47"/>
    </row>
    <row r="34" spans="1:9" ht="12.75">
      <c r="A34" s="42" t="s">
        <v>1801</v>
      </c>
      <c r="B34" s="42" t="s">
        <v>1756</v>
      </c>
      <c r="C34" s="240" t="s">
        <v>58</v>
      </c>
      <c r="D34" s="43">
        <v>272</v>
      </c>
      <c r="E34" s="260">
        <f t="shared" si="0"/>
        <v>1.305084745762712</v>
      </c>
      <c r="F34" s="43">
        <v>118</v>
      </c>
      <c r="G34" s="47"/>
      <c r="H34" s="47"/>
      <c r="I34" s="47"/>
    </row>
    <row r="35" spans="1:9" ht="12.75">
      <c r="A35" s="42" t="s">
        <v>1765</v>
      </c>
      <c r="B35" s="42" t="s">
        <v>1753</v>
      </c>
      <c r="C35" s="240" t="s">
        <v>1727</v>
      </c>
      <c r="D35" s="43">
        <v>269</v>
      </c>
      <c r="E35" s="260">
        <f t="shared" si="0"/>
        <v>0.03861003861003853</v>
      </c>
      <c r="F35" s="43">
        <v>259</v>
      </c>
      <c r="G35" s="47"/>
      <c r="H35" s="47"/>
      <c r="I35" s="47"/>
    </row>
    <row r="36" spans="1:9" ht="12.75">
      <c r="A36" s="42" t="s">
        <v>1760</v>
      </c>
      <c r="B36" s="42" t="s">
        <v>1756</v>
      </c>
      <c r="C36" s="240" t="s">
        <v>264</v>
      </c>
      <c r="D36" s="43">
        <v>260</v>
      </c>
      <c r="E36" s="260">
        <f t="shared" si="0"/>
        <v>0.09243697478991586</v>
      </c>
      <c r="F36" s="43">
        <v>238</v>
      </c>
      <c r="G36" s="47"/>
      <c r="H36" s="47"/>
      <c r="I36" s="47"/>
    </row>
    <row r="37" spans="1:9" ht="12.75">
      <c r="A37" s="42" t="s">
        <v>1773</v>
      </c>
      <c r="B37" s="42" t="s">
        <v>1748</v>
      </c>
      <c r="C37" s="240" t="s">
        <v>1395</v>
      </c>
      <c r="D37" s="43">
        <v>257</v>
      </c>
      <c r="E37" s="260">
        <f t="shared" si="0"/>
        <v>-0.25722543352601157</v>
      </c>
      <c r="F37" s="43">
        <v>346</v>
      </c>
      <c r="G37" s="47"/>
      <c r="H37" s="47"/>
      <c r="I37" s="47"/>
    </row>
    <row r="38" spans="1:9" ht="12.75">
      <c r="A38" s="42" t="s">
        <v>1747</v>
      </c>
      <c r="B38" s="42" t="s">
        <v>1793</v>
      </c>
      <c r="C38" s="240" t="s">
        <v>723</v>
      </c>
      <c r="D38" s="43">
        <v>247</v>
      </c>
      <c r="E38" s="260">
        <f t="shared" si="0"/>
        <v>0.54375</v>
      </c>
      <c r="F38" s="43">
        <v>160</v>
      </c>
      <c r="G38" s="47"/>
      <c r="H38" s="47"/>
      <c r="I38" s="47"/>
    </row>
    <row r="39" spans="1:9" ht="12.75">
      <c r="A39" s="42" t="s">
        <v>1787</v>
      </c>
      <c r="B39" s="42" t="s">
        <v>1748</v>
      </c>
      <c r="C39" s="240" t="s">
        <v>1409</v>
      </c>
      <c r="D39" s="43">
        <v>240</v>
      </c>
      <c r="E39" s="260">
        <f t="shared" si="0"/>
        <v>0.17647058823529416</v>
      </c>
      <c r="F39" s="43">
        <v>204</v>
      </c>
      <c r="G39" s="47"/>
      <c r="H39" s="47"/>
      <c r="I39" s="47"/>
    </row>
    <row r="40" spans="1:9" ht="12.75">
      <c r="A40" s="42" t="s">
        <v>1768</v>
      </c>
      <c r="B40" s="42" t="s">
        <v>1756</v>
      </c>
      <c r="C40" s="240" t="s">
        <v>1304</v>
      </c>
      <c r="D40" s="43">
        <v>235</v>
      </c>
      <c r="E40" s="260">
        <f t="shared" si="0"/>
        <v>-0.2033898305084746</v>
      </c>
      <c r="F40" s="43">
        <v>295</v>
      </c>
      <c r="G40" s="47"/>
      <c r="H40" s="47"/>
      <c r="I40" s="47"/>
    </row>
    <row r="41" spans="1:9" ht="12.75">
      <c r="A41" s="42" t="s">
        <v>1764</v>
      </c>
      <c r="B41" s="42" t="s">
        <v>1753</v>
      </c>
      <c r="C41" s="240" t="s">
        <v>733</v>
      </c>
      <c r="D41" s="43">
        <v>229</v>
      </c>
      <c r="E41" s="260">
        <f t="shared" si="0"/>
        <v>0.06511627906976747</v>
      </c>
      <c r="F41" s="43">
        <v>215</v>
      </c>
      <c r="G41" s="47"/>
      <c r="H41" s="47"/>
      <c r="I41" s="47"/>
    </row>
    <row r="42" spans="1:9" ht="12.75">
      <c r="A42" s="42" t="s">
        <v>1768</v>
      </c>
      <c r="B42" s="42" t="s">
        <v>1753</v>
      </c>
      <c r="C42" s="240" t="s">
        <v>1723</v>
      </c>
      <c r="D42" s="43">
        <v>166</v>
      </c>
      <c r="E42" s="260">
        <f t="shared" si="0"/>
        <v>0.6274509803921569</v>
      </c>
      <c r="F42" s="43">
        <v>102</v>
      </c>
      <c r="G42" s="47"/>
      <c r="H42" s="47"/>
      <c r="I42" s="47"/>
    </row>
    <row r="43" spans="1:9" ht="12.75">
      <c r="A43" s="42" t="s">
        <v>1791</v>
      </c>
      <c r="B43" s="42" t="s">
        <v>1748</v>
      </c>
      <c r="C43" s="240" t="s">
        <v>1393</v>
      </c>
      <c r="D43" s="43">
        <v>163</v>
      </c>
      <c r="E43" s="260">
        <f t="shared" si="0"/>
        <v>-0.04678362573099415</v>
      </c>
      <c r="F43" s="43">
        <v>171</v>
      </c>
      <c r="G43" s="47"/>
      <c r="H43" s="47"/>
      <c r="I43" s="47"/>
    </row>
    <row r="44" spans="1:9" ht="12.75">
      <c r="A44" s="42" t="s">
        <v>1767</v>
      </c>
      <c r="B44" s="42" t="s">
        <v>1756</v>
      </c>
      <c r="C44" s="240" t="s">
        <v>1322</v>
      </c>
      <c r="D44" s="43">
        <v>163</v>
      </c>
      <c r="E44" s="260">
        <f t="shared" si="0"/>
        <v>0.3252032520325203</v>
      </c>
      <c r="F44" s="43">
        <v>123</v>
      </c>
      <c r="G44" s="47"/>
      <c r="H44" s="47"/>
      <c r="I44" s="47"/>
    </row>
    <row r="45" spans="1:9" ht="12.75">
      <c r="A45" s="42" t="s">
        <v>1765</v>
      </c>
      <c r="B45" s="42" t="s">
        <v>1756</v>
      </c>
      <c r="C45" s="240" t="s">
        <v>284</v>
      </c>
      <c r="D45" s="43">
        <v>152</v>
      </c>
      <c r="E45" s="260">
        <f t="shared" si="0"/>
        <v>0.2666666666666666</v>
      </c>
      <c r="F45" s="43">
        <v>120</v>
      </c>
      <c r="G45" s="47"/>
      <c r="H45" s="47"/>
      <c r="I45" s="47"/>
    </row>
    <row r="46" spans="1:9" ht="12" customHeight="1">
      <c r="A46" s="42" t="s">
        <v>1747</v>
      </c>
      <c r="B46" s="42" t="s">
        <v>1756</v>
      </c>
      <c r="C46" s="240" t="s">
        <v>280</v>
      </c>
      <c r="D46" s="43">
        <v>145</v>
      </c>
      <c r="E46" s="260">
        <f t="shared" si="0"/>
        <v>-0.43359375</v>
      </c>
      <c r="F46" s="43">
        <v>256</v>
      </c>
      <c r="G46" s="47"/>
      <c r="H46" s="47"/>
      <c r="I46" s="47"/>
    </row>
    <row r="47" spans="1:9" ht="12.75">
      <c r="A47" s="42" t="s">
        <v>1699</v>
      </c>
      <c r="B47" s="42" t="s">
        <v>1756</v>
      </c>
      <c r="C47" s="240" t="s">
        <v>1292</v>
      </c>
      <c r="D47" s="43">
        <v>145</v>
      </c>
      <c r="E47" s="260">
        <f t="shared" si="0"/>
        <v>1.0422535211267605</v>
      </c>
      <c r="F47" s="43">
        <v>71</v>
      </c>
      <c r="G47" s="47"/>
      <c r="H47" s="47"/>
      <c r="I47" s="47"/>
    </row>
    <row r="48" spans="1:9" ht="12.75">
      <c r="A48" s="42" t="s">
        <v>1772</v>
      </c>
      <c r="B48" s="42" t="s">
        <v>1789</v>
      </c>
      <c r="C48" s="240" t="s">
        <v>716</v>
      </c>
      <c r="D48" s="43">
        <v>131</v>
      </c>
      <c r="E48" s="260">
        <f t="shared" si="0"/>
        <v>-0.1708860759493671</v>
      </c>
      <c r="F48" s="43">
        <v>158</v>
      </c>
      <c r="G48" s="47"/>
      <c r="H48" s="47"/>
      <c r="I48" s="47"/>
    </row>
    <row r="49" spans="1:9" ht="12.75">
      <c r="A49" s="42" t="s">
        <v>1804</v>
      </c>
      <c r="B49" s="42" t="s">
        <v>1756</v>
      </c>
      <c r="C49" s="240" t="s">
        <v>112</v>
      </c>
      <c r="D49" s="43">
        <v>115</v>
      </c>
      <c r="E49" s="260">
        <f t="shared" si="0"/>
        <v>0.05504587155963292</v>
      </c>
      <c r="F49" s="43">
        <v>109</v>
      </c>
      <c r="G49" s="47"/>
      <c r="H49" s="47"/>
      <c r="I49" s="47"/>
    </row>
    <row r="50" spans="1:9" ht="12.75">
      <c r="A50" s="42" t="s">
        <v>1806</v>
      </c>
      <c r="B50" s="42" t="s">
        <v>1756</v>
      </c>
      <c r="C50" s="240" t="s">
        <v>1308</v>
      </c>
      <c r="D50" s="43">
        <v>113</v>
      </c>
      <c r="E50" s="260">
        <f t="shared" si="0"/>
        <v>0.11881188118811892</v>
      </c>
      <c r="F50" s="43">
        <v>101</v>
      </c>
      <c r="G50" s="47"/>
      <c r="H50" s="47"/>
      <c r="I50" s="47"/>
    </row>
    <row r="51" spans="1:9" ht="12.75">
      <c r="A51" s="42" t="s">
        <v>1792</v>
      </c>
      <c r="B51" s="42" t="s">
        <v>1748</v>
      </c>
      <c r="C51" s="240" t="s">
        <v>441</v>
      </c>
      <c r="D51" s="43">
        <v>110</v>
      </c>
      <c r="E51" s="260">
        <f t="shared" si="0"/>
        <v>-0.31677018633540377</v>
      </c>
      <c r="F51" s="43">
        <v>161</v>
      </c>
      <c r="G51" s="47"/>
      <c r="H51" s="47"/>
      <c r="I51" s="47"/>
    </row>
    <row r="52" spans="1:9" ht="12.75">
      <c r="A52" s="42" t="s">
        <v>1755</v>
      </c>
      <c r="B52" s="42" t="s">
        <v>1793</v>
      </c>
      <c r="C52" s="240" t="s">
        <v>795</v>
      </c>
      <c r="D52" s="43">
        <v>106</v>
      </c>
      <c r="E52" s="260">
        <f t="shared" si="0"/>
        <v>0.029126213592232997</v>
      </c>
      <c r="F52" s="43">
        <v>103</v>
      </c>
      <c r="G52" s="47"/>
      <c r="H52" s="47"/>
      <c r="I52" s="47"/>
    </row>
    <row r="53" spans="1:9" ht="12.75">
      <c r="A53" s="42" t="s">
        <v>1783</v>
      </c>
      <c r="B53" s="42" t="s">
        <v>1756</v>
      </c>
      <c r="C53" s="240" t="s">
        <v>137</v>
      </c>
      <c r="D53" s="43">
        <v>104</v>
      </c>
      <c r="E53" s="260">
        <f t="shared" si="0"/>
        <v>-0.19999999999999996</v>
      </c>
      <c r="F53" s="43">
        <v>130</v>
      </c>
      <c r="G53" s="47"/>
      <c r="H53" s="47"/>
      <c r="I53" s="47"/>
    </row>
    <row r="54" spans="1:9" ht="12.75">
      <c r="A54" s="42" t="s">
        <v>1798</v>
      </c>
      <c r="B54" s="42" t="s">
        <v>1748</v>
      </c>
      <c r="C54" s="240" t="s">
        <v>443</v>
      </c>
      <c r="D54" s="43">
        <v>102</v>
      </c>
      <c r="E54" s="260">
        <f t="shared" si="0"/>
        <v>-0.18400000000000005</v>
      </c>
      <c r="F54" s="43">
        <v>125</v>
      </c>
      <c r="G54" s="47"/>
      <c r="H54" s="47"/>
      <c r="I54" s="47"/>
    </row>
    <row r="55" spans="1:9" ht="12.75">
      <c r="A55" s="42" t="s">
        <v>1788</v>
      </c>
      <c r="B55" s="42" t="s">
        <v>1789</v>
      </c>
      <c r="C55" s="240" t="s">
        <v>745</v>
      </c>
      <c r="D55" s="43">
        <v>100</v>
      </c>
      <c r="E55" s="260">
        <f t="shared" si="0"/>
        <v>-0.4219653179190751</v>
      </c>
      <c r="F55" s="43">
        <v>173</v>
      </c>
      <c r="G55" s="47"/>
      <c r="H55" s="47"/>
      <c r="I55" s="47"/>
    </row>
    <row r="56" spans="1:9" ht="12.75">
      <c r="A56" s="42" t="s">
        <v>1749</v>
      </c>
      <c r="B56" s="42" t="s">
        <v>1781</v>
      </c>
      <c r="C56" s="240" t="s">
        <v>629</v>
      </c>
      <c r="D56" s="43">
        <v>100</v>
      </c>
      <c r="E56" s="260">
        <f t="shared" si="0"/>
        <v>-0.40828402366863903</v>
      </c>
      <c r="F56" s="43">
        <v>169</v>
      </c>
      <c r="G56" s="47"/>
      <c r="H56" s="47"/>
      <c r="I56" s="47"/>
    </row>
    <row r="57" spans="1:9" ht="12.75">
      <c r="A57" s="42" t="s">
        <v>1698</v>
      </c>
      <c r="B57" s="42" t="s">
        <v>1753</v>
      </c>
      <c r="C57" s="240" t="s">
        <v>1799</v>
      </c>
      <c r="D57" s="43">
        <v>100</v>
      </c>
      <c r="E57" s="260">
        <f t="shared" si="0"/>
        <v>0.2987012987012987</v>
      </c>
      <c r="F57" s="43">
        <v>77</v>
      </c>
      <c r="G57" s="47"/>
      <c r="H57" s="47"/>
      <c r="I57" s="47"/>
    </row>
    <row r="58" spans="1:9" ht="12.75">
      <c r="A58" s="42" t="s">
        <v>1760</v>
      </c>
      <c r="B58" s="42" t="s">
        <v>1753</v>
      </c>
      <c r="C58" s="240" t="s">
        <v>1750</v>
      </c>
      <c r="D58" s="43">
        <v>98</v>
      </c>
      <c r="E58" s="260">
        <f t="shared" si="0"/>
        <v>-0.3194444444444444</v>
      </c>
      <c r="F58" s="43">
        <v>144</v>
      </c>
      <c r="G58" s="47"/>
      <c r="H58" s="47"/>
      <c r="I58" s="47"/>
    </row>
    <row r="59" spans="1:9" ht="12.75">
      <c r="A59" s="42" t="s">
        <v>1749</v>
      </c>
      <c r="B59" s="42" t="s">
        <v>1793</v>
      </c>
      <c r="C59" s="240" t="s">
        <v>792</v>
      </c>
      <c r="D59" s="43">
        <v>95</v>
      </c>
      <c r="E59" s="260">
        <f t="shared" si="0"/>
        <v>-0.3537414965986394</v>
      </c>
      <c r="F59" s="43">
        <v>147</v>
      </c>
      <c r="G59" s="47"/>
      <c r="H59" s="47"/>
      <c r="I59" s="47"/>
    </row>
    <row r="60" spans="1:9" ht="12.75">
      <c r="A60" s="42" t="s">
        <v>1798</v>
      </c>
      <c r="B60" s="42" t="s">
        <v>1753</v>
      </c>
      <c r="C60" s="240" t="s">
        <v>1718</v>
      </c>
      <c r="D60" s="43">
        <v>92</v>
      </c>
      <c r="E60" s="260">
        <f t="shared" si="0"/>
        <v>0</v>
      </c>
      <c r="F60" s="43">
        <v>92</v>
      </c>
      <c r="G60" s="47"/>
      <c r="H60" s="47"/>
      <c r="I60" s="47"/>
    </row>
    <row r="61" spans="1:9" ht="12.75">
      <c r="A61" s="42" t="s">
        <v>1705</v>
      </c>
      <c r="B61" s="42" t="s">
        <v>1789</v>
      </c>
      <c r="C61" s="240" t="s">
        <v>722</v>
      </c>
      <c r="D61" s="43">
        <v>88</v>
      </c>
      <c r="E61" s="260">
        <f t="shared" si="0"/>
        <v>0.4426229508196722</v>
      </c>
      <c r="F61" s="43">
        <v>61</v>
      </c>
      <c r="G61" s="47"/>
      <c r="H61" s="47"/>
      <c r="I61" s="47"/>
    </row>
    <row r="62" spans="1:9" ht="12.75">
      <c r="A62" s="42" t="s">
        <v>1707</v>
      </c>
      <c r="B62" s="42" t="s">
        <v>1756</v>
      </c>
      <c r="C62" s="240" t="s">
        <v>126</v>
      </c>
      <c r="D62" s="43">
        <v>87</v>
      </c>
      <c r="E62" s="260">
        <f t="shared" si="0"/>
        <v>0.44999999999999996</v>
      </c>
      <c r="F62" s="43">
        <v>60</v>
      </c>
      <c r="G62" s="47"/>
      <c r="H62" s="47"/>
      <c r="I62" s="47"/>
    </row>
    <row r="63" spans="1:9" ht="12.75">
      <c r="A63" s="42" t="s">
        <v>1701</v>
      </c>
      <c r="B63" s="42" t="s">
        <v>1756</v>
      </c>
      <c r="C63" s="240" t="s">
        <v>1320</v>
      </c>
      <c r="D63" s="43">
        <v>85</v>
      </c>
      <c r="E63" s="260">
        <f t="shared" si="0"/>
        <v>0.328125</v>
      </c>
      <c r="F63" s="43">
        <v>64</v>
      </c>
      <c r="G63" s="47"/>
      <c r="H63" s="47"/>
      <c r="I63" s="47"/>
    </row>
    <row r="64" spans="1:9" ht="12.75">
      <c r="A64" s="42" t="s">
        <v>1747</v>
      </c>
      <c r="B64" s="42" t="s">
        <v>1771</v>
      </c>
      <c r="C64" s="240" t="s">
        <v>635</v>
      </c>
      <c r="D64" s="43">
        <v>81</v>
      </c>
      <c r="E64" s="260">
        <f t="shared" si="0"/>
        <v>0.5283018867924529</v>
      </c>
      <c r="F64" s="43">
        <v>53</v>
      </c>
      <c r="G64" s="47"/>
      <c r="H64" s="47"/>
      <c r="I64" s="47"/>
    </row>
    <row r="65" spans="1:9" ht="12.75">
      <c r="A65" s="42" t="s">
        <v>1795</v>
      </c>
      <c r="B65" s="42" t="s">
        <v>1748</v>
      </c>
      <c r="C65" s="240" t="s">
        <v>1401</v>
      </c>
      <c r="D65" s="43">
        <v>78</v>
      </c>
      <c r="E65" s="260">
        <f t="shared" si="0"/>
        <v>-0.44285714285714284</v>
      </c>
      <c r="F65" s="43">
        <v>140</v>
      </c>
      <c r="G65" s="47"/>
      <c r="H65" s="47"/>
      <c r="I65" s="47"/>
    </row>
    <row r="66" spans="1:9" ht="12.75">
      <c r="A66" s="42" t="s">
        <v>1696</v>
      </c>
      <c r="B66" s="42" t="s">
        <v>1789</v>
      </c>
      <c r="C66" s="240" t="s">
        <v>1729</v>
      </c>
      <c r="D66" s="43">
        <v>77</v>
      </c>
      <c r="E66" s="260">
        <f t="shared" si="0"/>
        <v>-0.03749999999999998</v>
      </c>
      <c r="F66" s="43">
        <v>80</v>
      </c>
      <c r="G66" s="47"/>
      <c r="H66" s="47"/>
      <c r="I66" s="47"/>
    </row>
    <row r="67" spans="1:9" ht="12.75">
      <c r="A67" s="42" t="s">
        <v>1778</v>
      </c>
      <c r="B67" s="42" t="s">
        <v>1753</v>
      </c>
      <c r="C67" s="240" t="s">
        <v>1785</v>
      </c>
      <c r="D67" s="43">
        <v>75</v>
      </c>
      <c r="E67" s="260">
        <f aca="true" t="shared" si="1" ref="E67:E129">(D67/F67)-100%</f>
        <v>-0.24242424242424243</v>
      </c>
      <c r="F67" s="43">
        <v>99</v>
      </c>
      <c r="G67" s="47"/>
      <c r="H67" s="47"/>
      <c r="I67" s="47"/>
    </row>
    <row r="68" spans="1:9" ht="12.75">
      <c r="A68" s="42" t="s">
        <v>1294</v>
      </c>
      <c r="B68" s="42" t="s">
        <v>1753</v>
      </c>
      <c r="C68" s="240" t="s">
        <v>1722</v>
      </c>
      <c r="D68" s="43">
        <v>73</v>
      </c>
      <c r="E68" s="260">
        <f t="shared" si="1"/>
        <v>-0.12048192771084343</v>
      </c>
      <c r="F68" s="43">
        <v>83</v>
      </c>
      <c r="G68" s="47"/>
      <c r="H68" s="47"/>
      <c r="I68" s="47"/>
    </row>
    <row r="69" spans="1:9" ht="12.75">
      <c r="A69" s="42" t="s">
        <v>1294</v>
      </c>
      <c r="B69" s="42" t="s">
        <v>1748</v>
      </c>
      <c r="C69" s="240" t="s">
        <v>132</v>
      </c>
      <c r="D69" s="43">
        <v>71</v>
      </c>
      <c r="E69" s="260">
        <f t="shared" si="1"/>
        <v>-0.7593220338983051</v>
      </c>
      <c r="F69" s="43">
        <v>295</v>
      </c>
      <c r="G69" s="47"/>
      <c r="H69" s="47"/>
      <c r="I69" s="47"/>
    </row>
    <row r="70" spans="1:9" ht="12.75">
      <c r="A70" s="42" t="s">
        <v>1803</v>
      </c>
      <c r="B70" s="42" t="s">
        <v>1748</v>
      </c>
      <c r="C70" s="240" t="s">
        <v>451</v>
      </c>
      <c r="D70" s="43">
        <v>68</v>
      </c>
      <c r="E70" s="260">
        <f t="shared" si="1"/>
        <v>-0.4137931034482759</v>
      </c>
      <c r="F70" s="43">
        <v>116</v>
      </c>
      <c r="G70" s="47"/>
      <c r="H70" s="47"/>
      <c r="I70" s="47"/>
    </row>
    <row r="71" spans="1:9" ht="12.75">
      <c r="A71" s="42" t="s">
        <v>1773</v>
      </c>
      <c r="B71" s="42" t="s">
        <v>1789</v>
      </c>
      <c r="C71" s="240" t="s">
        <v>1779</v>
      </c>
      <c r="D71" s="43">
        <v>67</v>
      </c>
      <c r="E71" s="260">
        <f t="shared" si="1"/>
        <v>0.046875</v>
      </c>
      <c r="F71" s="43">
        <v>64</v>
      </c>
      <c r="G71" s="47"/>
      <c r="H71" s="47"/>
      <c r="I71" s="47"/>
    </row>
    <row r="72" spans="1:9" ht="12.75">
      <c r="A72" s="42" t="s">
        <v>1703</v>
      </c>
      <c r="B72" s="42" t="s">
        <v>1789</v>
      </c>
      <c r="C72" s="240" t="s">
        <v>1807</v>
      </c>
      <c r="D72" s="43">
        <v>65</v>
      </c>
      <c r="E72" s="260">
        <f t="shared" si="1"/>
        <v>0.031746031746031855</v>
      </c>
      <c r="F72" s="43">
        <v>63</v>
      </c>
      <c r="G72" s="47"/>
      <c r="H72" s="47"/>
      <c r="I72" s="47"/>
    </row>
    <row r="73" spans="1:9" ht="12.75">
      <c r="A73" s="42" t="s">
        <v>1768</v>
      </c>
      <c r="B73" s="42" t="s">
        <v>1290</v>
      </c>
      <c r="C73" s="240" t="s">
        <v>128</v>
      </c>
      <c r="D73" s="43">
        <v>63</v>
      </c>
      <c r="E73" s="260">
        <f t="shared" si="1"/>
        <v>0.06779661016949157</v>
      </c>
      <c r="F73" s="43">
        <v>59</v>
      </c>
      <c r="G73" s="47"/>
      <c r="H73" s="47"/>
      <c r="I73" s="47"/>
    </row>
    <row r="74" spans="1:9" ht="12.75">
      <c r="A74" s="42" t="s">
        <v>1715</v>
      </c>
      <c r="B74" s="42" t="s">
        <v>1756</v>
      </c>
      <c r="C74" s="240" t="s">
        <v>130</v>
      </c>
      <c r="D74" s="43">
        <v>59</v>
      </c>
      <c r="E74" s="260">
        <f t="shared" si="1"/>
        <v>0.5128205128205128</v>
      </c>
      <c r="F74" s="43">
        <v>39</v>
      </c>
      <c r="G74" s="47"/>
      <c r="H74" s="47"/>
      <c r="I74" s="47"/>
    </row>
    <row r="75" spans="1:9" ht="12.75">
      <c r="A75" s="42" t="s">
        <v>1749</v>
      </c>
      <c r="B75" s="42" t="s">
        <v>1290</v>
      </c>
      <c r="C75" s="240" t="s">
        <v>119</v>
      </c>
      <c r="D75" s="43">
        <v>58</v>
      </c>
      <c r="E75" s="260">
        <f t="shared" si="1"/>
        <v>0.07407407407407418</v>
      </c>
      <c r="F75" s="43">
        <v>54</v>
      </c>
      <c r="G75" s="47"/>
      <c r="H75" s="47"/>
      <c r="I75" s="47"/>
    </row>
    <row r="76" spans="1:9" ht="12.75">
      <c r="A76" s="42" t="s">
        <v>1774</v>
      </c>
      <c r="B76" s="42" t="s">
        <v>1789</v>
      </c>
      <c r="C76" s="240" t="s">
        <v>1730</v>
      </c>
      <c r="D76" s="43">
        <v>55</v>
      </c>
      <c r="E76" s="260">
        <f t="shared" si="1"/>
        <v>0.3414634146341464</v>
      </c>
      <c r="F76" s="43">
        <v>41</v>
      </c>
      <c r="G76" s="47"/>
      <c r="H76" s="47"/>
      <c r="I76" s="47"/>
    </row>
    <row r="77" spans="1:9" ht="12.75">
      <c r="A77" s="42" t="s">
        <v>1700</v>
      </c>
      <c r="B77" s="42" t="s">
        <v>1748</v>
      </c>
      <c r="C77" s="240" t="s">
        <v>120</v>
      </c>
      <c r="D77" s="43">
        <v>54</v>
      </c>
      <c r="E77" s="260">
        <f t="shared" si="1"/>
        <v>4.4</v>
      </c>
      <c r="F77" s="43">
        <v>10</v>
      </c>
      <c r="G77" s="47"/>
      <c r="H77" s="47"/>
      <c r="I77" s="47"/>
    </row>
    <row r="78" spans="1:9" ht="12.75">
      <c r="A78" s="42" t="s">
        <v>534</v>
      </c>
      <c r="B78" s="42" t="s">
        <v>1756</v>
      </c>
      <c r="C78" s="240" t="s">
        <v>1330</v>
      </c>
      <c r="D78" s="43">
        <v>53</v>
      </c>
      <c r="E78" s="260">
        <f t="shared" si="1"/>
        <v>-0.6344827586206896</v>
      </c>
      <c r="F78" s="43">
        <v>145</v>
      </c>
      <c r="G78" s="47"/>
      <c r="H78" s="47"/>
      <c r="I78" s="47"/>
    </row>
    <row r="79" spans="1:9" ht="12.75">
      <c r="A79" s="42" t="s">
        <v>1719</v>
      </c>
      <c r="B79" s="42" t="s">
        <v>1753</v>
      </c>
      <c r="C79" s="240" t="s">
        <v>1775</v>
      </c>
      <c r="D79" s="43">
        <v>52</v>
      </c>
      <c r="E79" s="260">
        <f t="shared" si="1"/>
        <v>0.7333333333333334</v>
      </c>
      <c r="F79" s="43">
        <v>30</v>
      </c>
      <c r="G79" s="47"/>
      <c r="H79" s="47"/>
      <c r="I79" s="47"/>
    </row>
    <row r="80" spans="1:9" ht="12.75">
      <c r="A80" s="42" t="s">
        <v>1783</v>
      </c>
      <c r="B80" s="42" t="s">
        <v>1753</v>
      </c>
      <c r="C80" s="240" t="s">
        <v>1714</v>
      </c>
      <c r="D80" s="43">
        <v>51</v>
      </c>
      <c r="E80" s="260">
        <f t="shared" si="1"/>
        <v>1.2173913043478262</v>
      </c>
      <c r="F80" s="43">
        <v>23</v>
      </c>
      <c r="G80" s="47"/>
      <c r="H80" s="47"/>
      <c r="I80" s="47"/>
    </row>
    <row r="81" spans="1:9" ht="12.75">
      <c r="A81" s="42" t="s">
        <v>1776</v>
      </c>
      <c r="B81" s="42" t="s">
        <v>1753</v>
      </c>
      <c r="C81" s="240" t="s">
        <v>1712</v>
      </c>
      <c r="D81" s="43">
        <v>50</v>
      </c>
      <c r="E81" s="260">
        <f t="shared" si="1"/>
        <v>-0.180327868852459</v>
      </c>
      <c r="F81" s="43">
        <v>61</v>
      </c>
      <c r="G81" s="47"/>
      <c r="H81" s="47"/>
      <c r="I81" s="47"/>
    </row>
    <row r="82" spans="1:9" ht="12.75">
      <c r="A82" s="42" t="s">
        <v>1711</v>
      </c>
      <c r="B82" s="42" t="s">
        <v>1756</v>
      </c>
      <c r="C82" s="240" t="s">
        <v>134</v>
      </c>
      <c r="D82" s="43">
        <v>48</v>
      </c>
      <c r="E82" s="260">
        <f t="shared" si="1"/>
        <v>0</v>
      </c>
      <c r="F82" s="43">
        <v>48</v>
      </c>
      <c r="G82" s="47"/>
      <c r="H82" s="47"/>
      <c r="I82" s="47"/>
    </row>
    <row r="83" spans="1:9" ht="12.75">
      <c r="A83" s="42" t="s">
        <v>1808</v>
      </c>
      <c r="B83" s="42" t="s">
        <v>1753</v>
      </c>
      <c r="C83" s="240" t="s">
        <v>793</v>
      </c>
      <c r="D83" s="43">
        <v>47</v>
      </c>
      <c r="E83" s="260">
        <f t="shared" si="1"/>
        <v>1.6111111111111112</v>
      </c>
      <c r="F83" s="43">
        <v>18</v>
      </c>
      <c r="G83" s="47"/>
      <c r="H83" s="47"/>
      <c r="I83" s="47"/>
    </row>
    <row r="84" spans="1:9" ht="12.75">
      <c r="A84" s="42" t="s">
        <v>1709</v>
      </c>
      <c r="B84" s="42" t="s">
        <v>1748</v>
      </c>
      <c r="C84" s="240" t="s">
        <v>141</v>
      </c>
      <c r="D84" s="43">
        <v>47</v>
      </c>
      <c r="E84" s="260">
        <f t="shared" si="1"/>
        <v>2.357142857142857</v>
      </c>
      <c r="F84" s="43">
        <v>14</v>
      </c>
      <c r="G84" s="47"/>
      <c r="H84" s="47"/>
      <c r="I84" s="47"/>
    </row>
    <row r="85" spans="1:9" ht="12.75">
      <c r="A85" s="42" t="s">
        <v>1728</v>
      </c>
      <c r="B85" s="42" t="s">
        <v>1756</v>
      </c>
      <c r="C85" s="240" t="s">
        <v>131</v>
      </c>
      <c r="D85" s="43">
        <v>45</v>
      </c>
      <c r="E85" s="260">
        <f t="shared" si="1"/>
        <v>0.8</v>
      </c>
      <c r="F85" s="43">
        <v>25</v>
      </c>
      <c r="G85" s="47"/>
      <c r="H85" s="47"/>
      <c r="I85" s="47"/>
    </row>
    <row r="86" spans="1:9" ht="12.75">
      <c r="A86" s="42" t="s">
        <v>1768</v>
      </c>
      <c r="B86" s="42" t="s">
        <v>1793</v>
      </c>
      <c r="C86" s="240" t="s">
        <v>1726</v>
      </c>
      <c r="D86" s="43">
        <v>45</v>
      </c>
      <c r="E86" s="260">
        <f t="shared" si="1"/>
        <v>0.875</v>
      </c>
      <c r="F86" s="43">
        <v>24</v>
      </c>
      <c r="G86" s="47"/>
      <c r="H86" s="47"/>
      <c r="I86" s="47"/>
    </row>
    <row r="87" spans="1:9" ht="12.75">
      <c r="A87" s="42" t="s">
        <v>1803</v>
      </c>
      <c r="B87" s="42" t="s">
        <v>1789</v>
      </c>
      <c r="C87" s="240" t="s">
        <v>1800</v>
      </c>
      <c r="D87" s="43">
        <v>44</v>
      </c>
      <c r="E87" s="260">
        <f t="shared" si="1"/>
        <v>-0.10204081632653061</v>
      </c>
      <c r="F87" s="43">
        <v>49</v>
      </c>
      <c r="G87" s="47"/>
      <c r="H87" s="47"/>
      <c r="I87" s="47"/>
    </row>
    <row r="88" spans="1:9" ht="12.75">
      <c r="A88" s="42" t="s">
        <v>1708</v>
      </c>
      <c r="B88" s="42" t="s">
        <v>1753</v>
      </c>
      <c r="C88" s="240" t="s">
        <v>724</v>
      </c>
      <c r="D88" s="43">
        <v>42</v>
      </c>
      <c r="E88" s="260">
        <f t="shared" si="1"/>
        <v>-0.27586206896551724</v>
      </c>
      <c r="F88" s="43">
        <v>58</v>
      </c>
      <c r="G88" s="47"/>
      <c r="H88" s="47"/>
      <c r="I88" s="47"/>
    </row>
    <row r="89" spans="1:9" ht="12.75">
      <c r="A89" s="42" t="s">
        <v>1713</v>
      </c>
      <c r="B89" s="42" t="s">
        <v>1789</v>
      </c>
      <c r="C89" s="240" t="s">
        <v>1740</v>
      </c>
      <c r="D89" s="43">
        <v>41</v>
      </c>
      <c r="E89" s="260">
        <f t="shared" si="1"/>
        <v>-0.12765957446808507</v>
      </c>
      <c r="F89" s="43">
        <v>47</v>
      </c>
      <c r="G89" s="47"/>
      <c r="H89" s="47"/>
      <c r="I89" s="47"/>
    </row>
    <row r="90" spans="1:9" ht="12.75">
      <c r="A90" s="42" t="s">
        <v>1791</v>
      </c>
      <c r="B90" s="42" t="s">
        <v>1753</v>
      </c>
      <c r="C90" s="240" t="s">
        <v>1784</v>
      </c>
      <c r="D90" s="43">
        <v>40</v>
      </c>
      <c r="E90" s="260">
        <f t="shared" si="1"/>
        <v>0.4285714285714286</v>
      </c>
      <c r="F90" s="43">
        <v>28</v>
      </c>
      <c r="G90" s="47"/>
      <c r="H90" s="47"/>
      <c r="I90" s="47"/>
    </row>
    <row r="91" spans="1:9" ht="12.75">
      <c r="A91" s="42" t="s">
        <v>1700</v>
      </c>
      <c r="B91" s="42" t="s">
        <v>1789</v>
      </c>
      <c r="C91" s="240" t="s">
        <v>731</v>
      </c>
      <c r="D91" s="43">
        <v>38</v>
      </c>
      <c r="E91" s="260">
        <f t="shared" si="1"/>
        <v>-0.4492753623188406</v>
      </c>
      <c r="F91" s="43">
        <v>69</v>
      </c>
      <c r="G91" s="47"/>
      <c r="H91" s="47"/>
      <c r="I91" s="47"/>
    </row>
    <row r="92" spans="1:9" ht="12.75">
      <c r="A92" s="42" t="s">
        <v>1703</v>
      </c>
      <c r="B92" s="42" t="s">
        <v>1748</v>
      </c>
      <c r="C92" s="240" t="s">
        <v>82</v>
      </c>
      <c r="D92" s="43">
        <v>37</v>
      </c>
      <c r="E92" s="260">
        <f t="shared" si="1"/>
        <v>0.05714285714285716</v>
      </c>
      <c r="F92" s="43">
        <v>35</v>
      </c>
      <c r="G92" s="47"/>
      <c r="H92" s="47"/>
      <c r="I92" s="47"/>
    </row>
    <row r="93" spans="1:9" ht="12.75">
      <c r="A93" s="42" t="s">
        <v>1808</v>
      </c>
      <c r="B93" s="42" t="s">
        <v>1756</v>
      </c>
      <c r="C93" s="240" t="s">
        <v>122</v>
      </c>
      <c r="D93" s="43">
        <v>35</v>
      </c>
      <c r="E93" s="260">
        <f t="shared" si="1"/>
        <v>-0.6428571428571428</v>
      </c>
      <c r="F93" s="43">
        <v>98</v>
      </c>
      <c r="G93" s="47"/>
      <c r="H93" s="47"/>
      <c r="I93" s="47"/>
    </row>
    <row r="94" spans="1:9" ht="12.75">
      <c r="A94" s="42" t="s">
        <v>1699</v>
      </c>
      <c r="B94" s="42" t="s">
        <v>1753</v>
      </c>
      <c r="C94" s="240" t="s">
        <v>1802</v>
      </c>
      <c r="D94" s="43">
        <v>35</v>
      </c>
      <c r="E94" s="260">
        <f t="shared" si="1"/>
        <v>-0.25531914893617025</v>
      </c>
      <c r="F94" s="43">
        <v>47</v>
      </c>
      <c r="G94" s="47"/>
      <c r="H94" s="47"/>
      <c r="I94" s="47"/>
    </row>
    <row r="95" spans="1:9" ht="12.75">
      <c r="A95" s="42" t="s">
        <v>1751</v>
      </c>
      <c r="B95" s="42" t="s">
        <v>1756</v>
      </c>
      <c r="C95" s="240" t="s">
        <v>1302</v>
      </c>
      <c r="D95" s="43">
        <v>35</v>
      </c>
      <c r="E95" s="260">
        <f t="shared" si="1"/>
        <v>-0.05405405405405406</v>
      </c>
      <c r="F95" s="43">
        <v>37</v>
      </c>
      <c r="G95" s="47"/>
      <c r="H95" s="47"/>
      <c r="I95" s="47"/>
    </row>
    <row r="96" spans="1:9" ht="12.75">
      <c r="A96" s="42" t="s">
        <v>1755</v>
      </c>
      <c r="B96" s="42" t="s">
        <v>1759</v>
      </c>
      <c r="C96" s="240" t="s">
        <v>463</v>
      </c>
      <c r="D96" s="43">
        <v>34</v>
      </c>
      <c r="E96" s="260">
        <f t="shared" si="1"/>
        <v>-0.7166666666666667</v>
      </c>
      <c r="F96" s="43">
        <v>120</v>
      </c>
      <c r="G96" s="47"/>
      <c r="H96" s="47"/>
      <c r="I96" s="47"/>
    </row>
    <row r="97" spans="1:9" ht="12.75">
      <c r="A97" s="42" t="s">
        <v>1758</v>
      </c>
      <c r="B97" s="42" t="s">
        <v>1793</v>
      </c>
      <c r="C97" s="240" t="s">
        <v>1706</v>
      </c>
      <c r="D97" s="43">
        <v>32</v>
      </c>
      <c r="E97" s="260">
        <f t="shared" si="1"/>
        <v>-0.2195121951219512</v>
      </c>
      <c r="F97" s="43">
        <v>41</v>
      </c>
      <c r="G97" s="47"/>
      <c r="H97" s="47"/>
      <c r="I97" s="47"/>
    </row>
    <row r="98" spans="1:9" ht="12.75">
      <c r="A98" s="42" t="s">
        <v>1760</v>
      </c>
      <c r="B98" s="42" t="s">
        <v>1793</v>
      </c>
      <c r="C98" s="240" t="s">
        <v>1738</v>
      </c>
      <c r="D98" s="43">
        <v>32</v>
      </c>
      <c r="E98" s="260">
        <f t="shared" si="1"/>
        <v>0.6000000000000001</v>
      </c>
      <c r="F98" s="43">
        <v>20</v>
      </c>
      <c r="G98" s="47"/>
      <c r="H98" s="47"/>
      <c r="I98" s="47"/>
    </row>
    <row r="99" spans="1:9" ht="12.75">
      <c r="A99" s="42" t="s">
        <v>1749</v>
      </c>
      <c r="B99" s="42" t="s">
        <v>1731</v>
      </c>
      <c r="C99" s="240" t="s">
        <v>118</v>
      </c>
      <c r="D99" s="43">
        <v>28</v>
      </c>
      <c r="E99" s="260">
        <f t="shared" si="1"/>
        <v>0.2727272727272727</v>
      </c>
      <c r="F99" s="43">
        <v>22</v>
      </c>
      <c r="G99" s="47"/>
      <c r="H99" s="47"/>
      <c r="I99" s="47"/>
    </row>
    <row r="100" spans="1:9" ht="12.75">
      <c r="A100" s="42" t="s">
        <v>1751</v>
      </c>
      <c r="B100" s="42" t="s">
        <v>1290</v>
      </c>
      <c r="C100" s="240" t="s">
        <v>124</v>
      </c>
      <c r="D100" s="43">
        <v>27</v>
      </c>
      <c r="E100" s="260">
        <f t="shared" si="1"/>
        <v>-0.06896551724137934</v>
      </c>
      <c r="F100" s="43">
        <v>29</v>
      </c>
      <c r="G100" s="47"/>
      <c r="H100" s="47"/>
      <c r="I100" s="47"/>
    </row>
    <row r="101" spans="1:9" ht="12.75">
      <c r="A101" s="42" t="s">
        <v>718</v>
      </c>
      <c r="B101" s="42" t="s">
        <v>1789</v>
      </c>
      <c r="C101" s="240" t="s">
        <v>1796</v>
      </c>
      <c r="D101" s="43">
        <v>26</v>
      </c>
      <c r="E101" s="260">
        <f t="shared" si="1"/>
        <v>3.333333333333333</v>
      </c>
      <c r="F101" s="43">
        <v>6</v>
      </c>
      <c r="G101" s="47"/>
      <c r="H101" s="47"/>
      <c r="I101" s="47"/>
    </row>
    <row r="102" spans="1:9" ht="12.75">
      <c r="A102" s="42" t="s">
        <v>1720</v>
      </c>
      <c r="B102" s="42" t="s">
        <v>1753</v>
      </c>
      <c r="C102" s="240" t="s">
        <v>245</v>
      </c>
      <c r="D102" s="43">
        <v>25</v>
      </c>
      <c r="E102" s="260">
        <f t="shared" si="1"/>
        <v>-0.2647058823529411</v>
      </c>
      <c r="F102" s="43">
        <v>34</v>
      </c>
      <c r="G102" s="47"/>
      <c r="H102" s="47"/>
      <c r="I102" s="47"/>
    </row>
    <row r="103" spans="1:9" ht="12.75">
      <c r="A103" s="42" t="s">
        <v>1767</v>
      </c>
      <c r="B103" s="42" t="s">
        <v>1753</v>
      </c>
      <c r="C103" s="240" t="s">
        <v>1716</v>
      </c>
      <c r="D103" s="43">
        <v>25</v>
      </c>
      <c r="E103" s="260">
        <f t="shared" si="1"/>
        <v>-0.13793103448275867</v>
      </c>
      <c r="F103" s="43">
        <v>29</v>
      </c>
      <c r="G103" s="47"/>
      <c r="H103" s="47"/>
      <c r="I103" s="47"/>
    </row>
    <row r="104" spans="1:9" ht="12.75">
      <c r="A104" s="42" t="s">
        <v>1705</v>
      </c>
      <c r="B104" s="42" t="s">
        <v>1748</v>
      </c>
      <c r="C104" s="240" t="s">
        <v>140</v>
      </c>
      <c r="D104" s="43">
        <v>25</v>
      </c>
      <c r="E104" s="260">
        <f t="shared" si="1"/>
        <v>0.04166666666666674</v>
      </c>
      <c r="F104" s="43">
        <v>24</v>
      </c>
      <c r="G104" s="47"/>
      <c r="H104" s="47"/>
      <c r="I104" s="47"/>
    </row>
    <row r="105" spans="1:9" ht="12.75">
      <c r="A105" s="42" t="s">
        <v>1709</v>
      </c>
      <c r="B105" s="42" t="s">
        <v>1789</v>
      </c>
      <c r="C105" s="240" t="s">
        <v>712</v>
      </c>
      <c r="D105" s="43">
        <v>24</v>
      </c>
      <c r="E105" s="260">
        <f t="shared" si="1"/>
        <v>-0.52</v>
      </c>
      <c r="F105" s="43">
        <v>50</v>
      </c>
      <c r="G105" s="47"/>
      <c r="H105" s="47"/>
      <c r="I105" s="47"/>
    </row>
    <row r="106" spans="1:9" ht="12.75">
      <c r="A106" s="42" t="s">
        <v>1725</v>
      </c>
      <c r="B106" s="42" t="s">
        <v>1756</v>
      </c>
      <c r="C106" s="240" t="s">
        <v>113</v>
      </c>
      <c r="D106" s="43">
        <v>23</v>
      </c>
      <c r="E106" s="260">
        <f t="shared" si="1"/>
        <v>-0.2068965517241379</v>
      </c>
      <c r="F106" s="43">
        <v>29</v>
      </c>
      <c r="G106" s="47"/>
      <c r="H106" s="47"/>
      <c r="I106" s="47"/>
    </row>
    <row r="107" spans="1:9" ht="12.75">
      <c r="A107" s="42" t="s">
        <v>1736</v>
      </c>
      <c r="B107" s="42" t="s">
        <v>1748</v>
      </c>
      <c r="C107" s="240" t="s">
        <v>1405</v>
      </c>
      <c r="D107" s="43">
        <v>23</v>
      </c>
      <c r="E107" s="260">
        <f t="shared" si="1"/>
        <v>0.3529411764705883</v>
      </c>
      <c r="F107" s="43">
        <v>17</v>
      </c>
      <c r="G107" s="47"/>
      <c r="H107" s="47"/>
      <c r="I107" s="47"/>
    </row>
    <row r="108" spans="1:9" ht="12.75">
      <c r="A108" s="42" t="s">
        <v>1715</v>
      </c>
      <c r="B108" s="42" t="s">
        <v>1789</v>
      </c>
      <c r="C108" s="240" t="s">
        <v>770</v>
      </c>
      <c r="D108" s="43">
        <v>23</v>
      </c>
      <c r="E108" s="260">
        <f t="shared" si="1"/>
        <v>3.5999999999999996</v>
      </c>
      <c r="F108" s="43">
        <v>5</v>
      </c>
      <c r="G108" s="47"/>
      <c r="H108" s="47"/>
      <c r="I108" s="47"/>
    </row>
    <row r="109" spans="1:9" ht="12.75">
      <c r="A109" s="42" t="s">
        <v>1808</v>
      </c>
      <c r="B109" s="42" t="s">
        <v>1789</v>
      </c>
      <c r="C109" s="240" t="s">
        <v>1786</v>
      </c>
      <c r="D109" s="43">
        <v>20</v>
      </c>
      <c r="E109" s="260">
        <f t="shared" si="1"/>
        <v>1.8571428571428572</v>
      </c>
      <c r="F109" s="43">
        <v>7</v>
      </c>
      <c r="G109" s="47"/>
      <c r="H109" s="47"/>
      <c r="I109" s="47"/>
    </row>
    <row r="110" spans="1:9" ht="12.75">
      <c r="A110" s="42" t="s">
        <v>1719</v>
      </c>
      <c r="B110" s="42" t="s">
        <v>1789</v>
      </c>
      <c r="C110" s="240" t="s">
        <v>1770</v>
      </c>
      <c r="D110" s="43">
        <v>19</v>
      </c>
      <c r="E110" s="260">
        <f t="shared" si="1"/>
        <v>-0.4242424242424242</v>
      </c>
      <c r="F110" s="43">
        <v>33</v>
      </c>
      <c r="G110" s="47"/>
      <c r="H110" s="47"/>
      <c r="I110" s="47"/>
    </row>
    <row r="111" spans="1:9" ht="12.75">
      <c r="A111" s="42" t="s">
        <v>1720</v>
      </c>
      <c r="B111" s="42" t="s">
        <v>1789</v>
      </c>
      <c r="C111" s="240" t="s">
        <v>1805</v>
      </c>
      <c r="D111" s="43">
        <v>19</v>
      </c>
      <c r="E111" s="260">
        <f t="shared" si="1"/>
        <v>-0.3666666666666667</v>
      </c>
      <c r="F111" s="43">
        <v>30</v>
      </c>
      <c r="G111" s="47"/>
      <c r="H111" s="47"/>
      <c r="I111" s="47"/>
    </row>
    <row r="112" spans="1:9" ht="12.75">
      <c r="A112" s="42" t="s">
        <v>1751</v>
      </c>
      <c r="B112" s="42" t="s">
        <v>1793</v>
      </c>
      <c r="C112" s="240" t="s">
        <v>1735</v>
      </c>
      <c r="D112" s="43">
        <v>19</v>
      </c>
      <c r="E112" s="260">
        <f t="shared" si="1"/>
        <v>-0.24</v>
      </c>
      <c r="F112" s="43">
        <v>25</v>
      </c>
      <c r="G112" s="47"/>
      <c r="H112" s="47"/>
      <c r="I112" s="47"/>
    </row>
    <row r="113" spans="1:9" ht="12.75">
      <c r="A113" s="42" t="s">
        <v>1732</v>
      </c>
      <c r="B113" s="42" t="s">
        <v>1789</v>
      </c>
      <c r="C113" s="240" t="s">
        <v>1777</v>
      </c>
      <c r="D113" s="43">
        <v>18</v>
      </c>
      <c r="E113" s="260">
        <f t="shared" si="1"/>
        <v>-0.09999999999999998</v>
      </c>
      <c r="F113" s="43">
        <v>20</v>
      </c>
      <c r="G113" s="47"/>
      <c r="H113" s="47"/>
      <c r="I113" s="47"/>
    </row>
    <row r="114" spans="1:9" ht="12.75">
      <c r="A114" s="42" t="s">
        <v>1294</v>
      </c>
      <c r="B114" s="42" t="s">
        <v>1793</v>
      </c>
      <c r="C114" s="240" t="s">
        <v>1790</v>
      </c>
      <c r="D114" s="43">
        <v>18</v>
      </c>
      <c r="E114" s="260">
        <f t="shared" si="1"/>
        <v>1.5714285714285716</v>
      </c>
      <c r="F114" s="43">
        <v>7</v>
      </c>
      <c r="G114" s="47"/>
      <c r="H114" s="47"/>
      <c r="I114" s="47"/>
    </row>
    <row r="115" spans="1:9" ht="12.75">
      <c r="A115" s="42" t="s">
        <v>1741</v>
      </c>
      <c r="B115" s="42" t="s">
        <v>1789</v>
      </c>
      <c r="C115" s="240" t="s">
        <v>1704</v>
      </c>
      <c r="D115" s="43">
        <v>17</v>
      </c>
      <c r="E115" s="260">
        <f t="shared" si="1"/>
        <v>0.41666666666666674</v>
      </c>
      <c r="F115" s="43">
        <v>12</v>
      </c>
      <c r="G115" s="47"/>
      <c r="H115" s="47"/>
      <c r="I115" s="47"/>
    </row>
    <row r="116" spans="1:9" ht="12.75">
      <c r="A116" s="42" t="s">
        <v>1755</v>
      </c>
      <c r="B116" s="42" t="s">
        <v>1737</v>
      </c>
      <c r="C116" s="240" t="s">
        <v>1306</v>
      </c>
      <c r="D116" s="43">
        <v>17</v>
      </c>
      <c r="E116" s="260">
        <f t="shared" si="1"/>
        <v>0.5454545454545454</v>
      </c>
      <c r="F116" s="43">
        <v>11</v>
      </c>
      <c r="G116" s="47"/>
      <c r="H116" s="47"/>
      <c r="I116" s="47"/>
    </row>
    <row r="117" spans="1:9" ht="12.75">
      <c r="A117" s="42" t="s">
        <v>1772</v>
      </c>
      <c r="B117" s="42" t="s">
        <v>1793</v>
      </c>
      <c r="C117" s="240" t="s">
        <v>725</v>
      </c>
      <c r="D117" s="43">
        <v>15</v>
      </c>
      <c r="E117" s="260">
        <f t="shared" si="1"/>
        <v>-0.0625</v>
      </c>
      <c r="F117" s="43">
        <v>16</v>
      </c>
      <c r="G117" s="47"/>
      <c r="H117" s="47"/>
      <c r="I117" s="47"/>
    </row>
    <row r="118" spans="1:9" ht="12.75">
      <c r="A118" s="42" t="s">
        <v>707</v>
      </c>
      <c r="B118" s="42" t="s">
        <v>1789</v>
      </c>
      <c r="C118" s="240" t="s">
        <v>1769</v>
      </c>
      <c r="D118" s="43">
        <v>15</v>
      </c>
      <c r="E118" s="260">
        <f t="shared" si="1"/>
        <v>0.36363636363636354</v>
      </c>
      <c r="F118" s="43">
        <v>11</v>
      </c>
      <c r="G118" s="47"/>
      <c r="H118" s="47"/>
      <c r="I118" s="47"/>
    </row>
    <row r="119" spans="1:9" ht="12.75">
      <c r="A119" s="42" t="s">
        <v>1749</v>
      </c>
      <c r="B119" s="42" t="s">
        <v>741</v>
      </c>
      <c r="C119" s="240" t="s">
        <v>1286</v>
      </c>
      <c r="D119" s="43">
        <v>15</v>
      </c>
      <c r="E119" s="260">
        <f t="shared" si="1"/>
        <v>6.5</v>
      </c>
      <c r="F119" s="43">
        <v>2</v>
      </c>
      <c r="G119" s="47"/>
      <c r="H119" s="47"/>
      <c r="I119" s="47"/>
    </row>
    <row r="120" spans="1:9" ht="12.75">
      <c r="A120" s="42" t="s">
        <v>535</v>
      </c>
      <c r="B120" s="42" t="s">
        <v>1756</v>
      </c>
      <c r="C120" s="240" t="s">
        <v>114</v>
      </c>
      <c r="D120" s="43">
        <v>13</v>
      </c>
      <c r="E120" s="260">
        <f t="shared" si="1"/>
        <v>-0.38095238095238093</v>
      </c>
      <c r="F120" s="43">
        <v>21</v>
      </c>
      <c r="G120" s="47"/>
      <c r="H120" s="47"/>
      <c r="I120" s="47"/>
    </row>
    <row r="121" spans="1:9" ht="12.75">
      <c r="A121" s="42" t="s">
        <v>1764</v>
      </c>
      <c r="B121" s="42" t="s">
        <v>1793</v>
      </c>
      <c r="C121" s="240" t="s">
        <v>1761</v>
      </c>
      <c r="D121" s="43">
        <v>12</v>
      </c>
      <c r="E121" s="260">
        <f t="shared" si="1"/>
        <v>-0.7446808510638299</v>
      </c>
      <c r="F121" s="43">
        <v>47</v>
      </c>
      <c r="G121" s="47"/>
      <c r="H121" s="47"/>
      <c r="I121" s="47"/>
    </row>
    <row r="122" spans="1:9" ht="12.75">
      <c r="A122" s="42" t="s">
        <v>1749</v>
      </c>
      <c r="B122" s="42" t="s">
        <v>734</v>
      </c>
      <c r="C122" s="240" t="s">
        <v>587</v>
      </c>
      <c r="D122" s="43">
        <v>12</v>
      </c>
      <c r="E122" s="260">
        <f t="shared" si="1"/>
        <v>11</v>
      </c>
      <c r="F122" s="43">
        <v>1</v>
      </c>
      <c r="G122" s="47"/>
      <c r="H122" s="47"/>
      <c r="I122" s="47"/>
    </row>
    <row r="123" spans="1:9" ht="12.75">
      <c r="A123" s="42" t="s">
        <v>769</v>
      </c>
      <c r="B123" s="42" t="s">
        <v>1756</v>
      </c>
      <c r="C123" s="240" t="s">
        <v>538</v>
      </c>
      <c r="D123" s="43">
        <v>12</v>
      </c>
      <c r="E123" s="260" t="s">
        <v>518</v>
      </c>
      <c r="F123" s="43"/>
      <c r="G123" s="47"/>
      <c r="H123" s="47"/>
      <c r="I123" s="47"/>
    </row>
    <row r="124" spans="1:9" ht="12.75">
      <c r="A124" s="42" t="s">
        <v>1795</v>
      </c>
      <c r="B124" s="42" t="s">
        <v>1753</v>
      </c>
      <c r="C124" s="240" t="s">
        <v>791</v>
      </c>
      <c r="D124" s="43">
        <v>12</v>
      </c>
      <c r="E124" s="260" t="s">
        <v>518</v>
      </c>
      <c r="F124" s="43"/>
      <c r="G124" s="47"/>
      <c r="H124" s="47"/>
      <c r="I124" s="47"/>
    </row>
    <row r="125" spans="1:9" ht="12.75">
      <c r="A125" s="42" t="s">
        <v>1755</v>
      </c>
      <c r="B125" s="42" t="s">
        <v>543</v>
      </c>
      <c r="C125" s="240" t="s">
        <v>1336</v>
      </c>
      <c r="D125" s="43">
        <v>11</v>
      </c>
      <c r="E125" s="260">
        <f t="shared" si="1"/>
        <v>0.22222222222222232</v>
      </c>
      <c r="F125" s="43">
        <v>9</v>
      </c>
      <c r="G125" s="47"/>
      <c r="H125" s="47"/>
      <c r="I125" s="47"/>
    </row>
    <row r="126" spans="1:9" ht="12.75">
      <c r="A126" s="42" t="s">
        <v>1707</v>
      </c>
      <c r="B126" s="42" t="s">
        <v>1737</v>
      </c>
      <c r="C126" s="240" t="s">
        <v>540</v>
      </c>
      <c r="D126" s="43">
        <v>10</v>
      </c>
      <c r="E126" s="260">
        <f t="shared" si="1"/>
        <v>-0.4117647058823529</v>
      </c>
      <c r="F126" s="43">
        <v>17</v>
      </c>
      <c r="G126" s="47"/>
      <c r="H126" s="47"/>
      <c r="I126" s="47"/>
    </row>
    <row r="127" spans="1:9" ht="12.75">
      <c r="A127" s="42" t="s">
        <v>534</v>
      </c>
      <c r="B127" s="42" t="s">
        <v>1753</v>
      </c>
      <c r="C127" s="240" t="s">
        <v>1766</v>
      </c>
      <c r="D127" s="43">
        <v>10</v>
      </c>
      <c r="E127" s="260">
        <f t="shared" si="1"/>
        <v>-0.23076923076923073</v>
      </c>
      <c r="F127" s="43">
        <v>13</v>
      </c>
      <c r="G127" s="47"/>
      <c r="H127" s="47"/>
      <c r="I127" s="47"/>
    </row>
    <row r="128" spans="1:9" ht="12.75">
      <c r="A128" s="42" t="s">
        <v>1795</v>
      </c>
      <c r="B128" s="42" t="s">
        <v>1756</v>
      </c>
      <c r="C128" s="240" t="s">
        <v>1354</v>
      </c>
      <c r="D128" s="43">
        <v>10</v>
      </c>
      <c r="E128" s="260">
        <f t="shared" si="1"/>
        <v>0.25</v>
      </c>
      <c r="F128" s="43">
        <v>8</v>
      </c>
      <c r="G128" s="47"/>
      <c r="H128" s="47"/>
      <c r="I128" s="47"/>
    </row>
    <row r="129" spans="1:9" ht="12.75">
      <c r="A129" s="42" t="s">
        <v>769</v>
      </c>
      <c r="B129" s="42" t="s">
        <v>1789</v>
      </c>
      <c r="C129" s="401" t="s">
        <v>735</v>
      </c>
      <c r="D129" s="96">
        <v>10</v>
      </c>
      <c r="E129" s="260">
        <f t="shared" si="1"/>
        <v>9</v>
      </c>
      <c r="F129" s="43">
        <v>1</v>
      </c>
      <c r="G129" s="47"/>
      <c r="H129" s="47"/>
      <c r="I129" s="47"/>
    </row>
    <row r="130" spans="1:9" ht="12.75">
      <c r="A130" s="42" t="s">
        <v>1808</v>
      </c>
      <c r="B130" s="42" t="s">
        <v>1748</v>
      </c>
      <c r="C130" s="240" t="s">
        <v>537</v>
      </c>
      <c r="D130" s="43">
        <v>10</v>
      </c>
      <c r="E130" s="260" t="s">
        <v>518</v>
      </c>
      <c r="F130" s="43"/>
      <c r="G130" s="47"/>
      <c r="H130" s="47"/>
      <c r="I130" s="47"/>
    </row>
    <row r="131" spans="1:9" ht="12.75">
      <c r="A131" s="42" t="s">
        <v>1698</v>
      </c>
      <c r="B131" s="42" t="s">
        <v>1793</v>
      </c>
      <c r="C131" s="240" t="s">
        <v>743</v>
      </c>
      <c r="D131" s="43">
        <v>9</v>
      </c>
      <c r="E131" s="260">
        <f aca="true" t="shared" si="2" ref="E131:E194">(D131/F131)-100%</f>
        <v>-0.18181818181818177</v>
      </c>
      <c r="F131" s="43">
        <v>11</v>
      </c>
      <c r="G131" s="47"/>
      <c r="H131" s="47"/>
      <c r="I131" s="47"/>
    </row>
    <row r="132" spans="1:9" ht="12.75">
      <c r="A132" s="42" t="s">
        <v>1705</v>
      </c>
      <c r="B132" s="42" t="s">
        <v>1756</v>
      </c>
      <c r="C132" s="240" t="s">
        <v>551</v>
      </c>
      <c r="D132" s="43">
        <v>9</v>
      </c>
      <c r="E132" s="260">
        <f t="shared" si="2"/>
        <v>0.8</v>
      </c>
      <c r="F132" s="43">
        <v>5</v>
      </c>
      <c r="G132" s="47"/>
      <c r="H132" s="47"/>
      <c r="I132" s="47"/>
    </row>
    <row r="133" spans="1:9" ht="12.75">
      <c r="A133" s="42" t="s">
        <v>1741</v>
      </c>
      <c r="B133" s="42" t="s">
        <v>1748</v>
      </c>
      <c r="C133" s="240" t="s">
        <v>445</v>
      </c>
      <c r="D133" s="43">
        <v>9</v>
      </c>
      <c r="E133" s="260">
        <f t="shared" si="2"/>
        <v>1.25</v>
      </c>
      <c r="F133" s="43">
        <v>4</v>
      </c>
      <c r="G133" s="47"/>
      <c r="H133" s="47"/>
      <c r="I133" s="47"/>
    </row>
    <row r="134" spans="1:9" ht="12.75">
      <c r="A134" s="42" t="s">
        <v>1734</v>
      </c>
      <c r="B134" s="42" t="s">
        <v>1748</v>
      </c>
      <c r="C134" s="240" t="s">
        <v>136</v>
      </c>
      <c r="D134" s="43">
        <v>8</v>
      </c>
      <c r="E134" s="260">
        <f t="shared" si="2"/>
        <v>-0.5789473684210527</v>
      </c>
      <c r="F134" s="43">
        <v>19</v>
      </c>
      <c r="G134" s="47"/>
      <c r="H134" s="47"/>
      <c r="I134" s="47"/>
    </row>
    <row r="135" spans="1:9" ht="12.75">
      <c r="A135" s="42" t="s">
        <v>1739</v>
      </c>
      <c r="B135" s="42" t="s">
        <v>1789</v>
      </c>
      <c r="C135" s="240" t="s">
        <v>1782</v>
      </c>
      <c r="D135" s="43">
        <v>8</v>
      </c>
      <c r="E135" s="260">
        <f t="shared" si="2"/>
        <v>-0.3846153846153846</v>
      </c>
      <c r="F135" s="43">
        <v>13</v>
      </c>
      <c r="G135" s="47"/>
      <c r="H135" s="47"/>
      <c r="I135" s="47"/>
    </row>
    <row r="136" spans="1:9" ht="12.75">
      <c r="A136" s="42" t="s">
        <v>1792</v>
      </c>
      <c r="B136" s="42" t="s">
        <v>1753</v>
      </c>
      <c r="C136" s="240" t="s">
        <v>717</v>
      </c>
      <c r="D136" s="43">
        <v>8</v>
      </c>
      <c r="E136" s="260">
        <f t="shared" si="2"/>
        <v>0.6000000000000001</v>
      </c>
      <c r="F136" s="43">
        <v>5</v>
      </c>
      <c r="G136" s="47"/>
      <c r="H136" s="47"/>
      <c r="I136" s="47"/>
    </row>
    <row r="137" spans="1:9" ht="12.75">
      <c r="A137" s="42" t="s">
        <v>1701</v>
      </c>
      <c r="B137" s="42" t="s">
        <v>1753</v>
      </c>
      <c r="C137" s="240" t="s">
        <v>1763</v>
      </c>
      <c r="D137" s="43">
        <v>7</v>
      </c>
      <c r="E137" s="260">
        <f t="shared" si="2"/>
        <v>-0.41666666666666663</v>
      </c>
      <c r="F137" s="43">
        <v>12</v>
      </c>
      <c r="G137" s="47"/>
      <c r="H137" s="47"/>
      <c r="I137" s="47"/>
    </row>
    <row r="138" spans="1:9" ht="12.75">
      <c r="A138" s="42" t="s">
        <v>1751</v>
      </c>
      <c r="B138" s="42" t="s">
        <v>1737</v>
      </c>
      <c r="C138" s="240" t="s">
        <v>1314</v>
      </c>
      <c r="D138" s="43">
        <v>7</v>
      </c>
      <c r="E138" s="260">
        <f t="shared" si="2"/>
        <v>1.3333333333333335</v>
      </c>
      <c r="F138" s="43">
        <v>3</v>
      </c>
      <c r="G138" s="47"/>
      <c r="H138" s="47"/>
      <c r="I138" s="47"/>
    </row>
    <row r="139" spans="1:9" ht="12.75">
      <c r="A139" s="42" t="s">
        <v>1725</v>
      </c>
      <c r="B139" s="42" t="s">
        <v>1737</v>
      </c>
      <c r="C139" s="240" t="s">
        <v>1349</v>
      </c>
      <c r="D139" s="43">
        <v>7</v>
      </c>
      <c r="E139" s="260" t="s">
        <v>518</v>
      </c>
      <c r="F139" s="43"/>
      <c r="G139" s="47"/>
      <c r="H139" s="47"/>
      <c r="I139" s="47"/>
    </row>
    <row r="140" spans="1:9" ht="12.75">
      <c r="A140" s="42" t="s">
        <v>713</v>
      </c>
      <c r="B140" s="42" t="s">
        <v>1789</v>
      </c>
      <c r="C140" s="240" t="s">
        <v>710</v>
      </c>
      <c r="D140" s="43">
        <v>6</v>
      </c>
      <c r="E140" s="260">
        <f t="shared" si="2"/>
        <v>-0.33333333333333337</v>
      </c>
      <c r="F140" s="43">
        <v>9</v>
      </c>
      <c r="G140" s="47"/>
      <c r="H140" s="47"/>
      <c r="I140" s="47"/>
    </row>
    <row r="141" spans="1:9" ht="12.75">
      <c r="A141" s="42" t="s">
        <v>711</v>
      </c>
      <c r="B141" s="42" t="s">
        <v>1789</v>
      </c>
      <c r="C141" s="240" t="s">
        <v>1797</v>
      </c>
      <c r="D141" s="43">
        <v>6</v>
      </c>
      <c r="E141" s="260">
        <f t="shared" si="2"/>
        <v>-0.33333333333333337</v>
      </c>
      <c r="F141" s="43">
        <v>9</v>
      </c>
      <c r="G141" s="47"/>
      <c r="H141" s="47"/>
      <c r="I141" s="47"/>
    </row>
    <row r="142" spans="1:9" ht="12.75">
      <c r="A142" s="42" t="s">
        <v>1776</v>
      </c>
      <c r="B142" s="42" t="s">
        <v>1737</v>
      </c>
      <c r="C142" s="240" t="s">
        <v>142</v>
      </c>
      <c r="D142" s="43">
        <v>6</v>
      </c>
      <c r="E142" s="260">
        <f t="shared" si="2"/>
        <v>0.5</v>
      </c>
      <c r="F142" s="43">
        <v>4</v>
      </c>
      <c r="G142" s="47"/>
      <c r="H142" s="47"/>
      <c r="I142" s="47"/>
    </row>
    <row r="143" spans="1:9" ht="12.75">
      <c r="A143" s="42" t="s">
        <v>1757</v>
      </c>
      <c r="B143" s="42" t="s">
        <v>1731</v>
      </c>
      <c r="C143" s="240" t="s">
        <v>553</v>
      </c>
      <c r="D143" s="43">
        <v>6</v>
      </c>
      <c r="E143" s="260">
        <f t="shared" si="2"/>
        <v>2</v>
      </c>
      <c r="F143" s="43">
        <v>2</v>
      </c>
      <c r="G143" s="47"/>
      <c r="H143" s="47"/>
      <c r="I143" s="47"/>
    </row>
    <row r="144" spans="1:9" ht="12.75">
      <c r="A144" s="42" t="s">
        <v>1804</v>
      </c>
      <c r="B144" s="42" t="s">
        <v>1737</v>
      </c>
      <c r="C144" s="240" t="s">
        <v>1352</v>
      </c>
      <c r="D144" s="43">
        <v>6</v>
      </c>
      <c r="E144" s="260">
        <f t="shared" si="2"/>
        <v>5</v>
      </c>
      <c r="F144" s="43">
        <v>1</v>
      </c>
      <c r="G144" s="47"/>
      <c r="H144" s="47"/>
      <c r="I144" s="47"/>
    </row>
    <row r="145" spans="1:9" ht="12.75">
      <c r="A145" s="42" t="s">
        <v>1749</v>
      </c>
      <c r="B145" s="42" t="s">
        <v>1090</v>
      </c>
      <c r="C145" s="240" t="s">
        <v>473</v>
      </c>
      <c r="D145" s="43">
        <v>5</v>
      </c>
      <c r="E145" s="260">
        <f t="shared" si="2"/>
        <v>-0.8979591836734694</v>
      </c>
      <c r="F145" s="43">
        <v>49</v>
      </c>
      <c r="G145" s="47"/>
      <c r="H145" s="47"/>
      <c r="I145" s="47"/>
    </row>
    <row r="146" spans="1:9" ht="12.75">
      <c r="A146" s="42" t="s">
        <v>1776</v>
      </c>
      <c r="B146" s="42" t="s">
        <v>1793</v>
      </c>
      <c r="C146" s="240" t="s">
        <v>1717</v>
      </c>
      <c r="D146" s="43">
        <v>5</v>
      </c>
      <c r="E146" s="260">
        <f t="shared" si="2"/>
        <v>-0.7058823529411764</v>
      </c>
      <c r="F146" s="43">
        <v>17</v>
      </c>
      <c r="G146" s="47"/>
      <c r="H146" s="47"/>
      <c r="I146" s="47"/>
    </row>
    <row r="147" spans="1:9" ht="12.75">
      <c r="A147" s="42" t="s">
        <v>1699</v>
      </c>
      <c r="B147" s="42" t="s">
        <v>1793</v>
      </c>
      <c r="C147" s="240" t="s">
        <v>798</v>
      </c>
      <c r="D147" s="43">
        <v>5</v>
      </c>
      <c r="E147" s="260">
        <f t="shared" si="2"/>
        <v>-0.4444444444444444</v>
      </c>
      <c r="F147" s="43">
        <v>9</v>
      </c>
      <c r="G147" s="47"/>
      <c r="H147" s="47"/>
      <c r="I147" s="47"/>
    </row>
    <row r="148" spans="1:9" ht="12.75">
      <c r="A148" s="42" t="s">
        <v>1795</v>
      </c>
      <c r="B148" s="42" t="s">
        <v>1789</v>
      </c>
      <c r="C148" s="240" t="s">
        <v>1754</v>
      </c>
      <c r="D148" s="43">
        <v>5</v>
      </c>
      <c r="E148" s="260">
        <f t="shared" si="2"/>
        <v>-0.2857142857142857</v>
      </c>
      <c r="F148" s="43">
        <v>7</v>
      </c>
      <c r="G148" s="47"/>
      <c r="H148" s="47"/>
      <c r="I148" s="47"/>
    </row>
    <row r="149" spans="1:9" ht="12.75">
      <c r="A149" s="42" t="s">
        <v>1699</v>
      </c>
      <c r="B149" s="42" t="s">
        <v>1737</v>
      </c>
      <c r="C149" s="240" t="s">
        <v>123</v>
      </c>
      <c r="D149" s="43">
        <v>5</v>
      </c>
      <c r="E149" s="260">
        <f t="shared" si="2"/>
        <v>-0.16666666666666663</v>
      </c>
      <c r="F149" s="43">
        <v>6</v>
      </c>
      <c r="G149" s="47"/>
      <c r="H149" s="47"/>
      <c r="I149" s="47"/>
    </row>
    <row r="150" spans="1:9" ht="12.75">
      <c r="A150" s="42" t="s">
        <v>1767</v>
      </c>
      <c r="B150" s="42" t="s">
        <v>1737</v>
      </c>
      <c r="C150" s="240" t="s">
        <v>60</v>
      </c>
      <c r="D150" s="43">
        <v>5</v>
      </c>
      <c r="E150" s="260">
        <f t="shared" si="2"/>
        <v>0.25</v>
      </c>
      <c r="F150" s="43">
        <v>4</v>
      </c>
      <c r="G150" s="47"/>
      <c r="H150" s="47"/>
      <c r="I150" s="47"/>
    </row>
    <row r="151" spans="1:9" ht="12.75">
      <c r="A151" s="42" t="s">
        <v>738</v>
      </c>
      <c r="B151" s="42" t="s">
        <v>1789</v>
      </c>
      <c r="C151" s="240" t="s">
        <v>1733</v>
      </c>
      <c r="D151" s="43">
        <v>5</v>
      </c>
      <c r="E151" s="260">
        <f t="shared" si="2"/>
        <v>1.5</v>
      </c>
      <c r="F151" s="43">
        <v>2</v>
      </c>
      <c r="G151" s="47"/>
      <c r="H151" s="47"/>
      <c r="I151" s="47"/>
    </row>
    <row r="152" spans="1:9" ht="12.75">
      <c r="A152" s="42" t="s">
        <v>1713</v>
      </c>
      <c r="B152" s="42" t="s">
        <v>1756</v>
      </c>
      <c r="C152" s="240" t="s">
        <v>1346</v>
      </c>
      <c r="D152" s="43">
        <v>5</v>
      </c>
      <c r="E152" s="260" t="s">
        <v>518</v>
      </c>
      <c r="F152" s="43"/>
      <c r="G152" s="47"/>
      <c r="H152" s="47"/>
      <c r="I152" s="47"/>
    </row>
    <row r="153" spans="1:9" ht="12.75">
      <c r="A153" s="42" t="s">
        <v>1747</v>
      </c>
      <c r="B153" s="42" t="s">
        <v>1780</v>
      </c>
      <c r="C153" s="240" t="s">
        <v>1780</v>
      </c>
      <c r="D153" s="43">
        <v>4</v>
      </c>
      <c r="E153" s="260">
        <f t="shared" si="2"/>
        <v>-0.7333333333333334</v>
      </c>
      <c r="F153" s="43">
        <v>15</v>
      </c>
      <c r="G153" s="47"/>
      <c r="H153" s="47"/>
      <c r="I153" s="47"/>
    </row>
    <row r="154" spans="1:9" ht="12.75">
      <c r="A154" s="42" t="s">
        <v>1798</v>
      </c>
      <c r="B154" s="42" t="s">
        <v>1793</v>
      </c>
      <c r="C154" s="240" t="s">
        <v>779</v>
      </c>
      <c r="D154" s="43">
        <v>4</v>
      </c>
      <c r="E154" s="260">
        <f t="shared" si="2"/>
        <v>0</v>
      </c>
      <c r="F154" s="43">
        <v>4</v>
      </c>
      <c r="G154" s="47"/>
      <c r="H154" s="47"/>
      <c r="I154" s="47"/>
    </row>
    <row r="155" spans="1:9" ht="12.75">
      <c r="A155" s="42" t="s">
        <v>1747</v>
      </c>
      <c r="B155" s="42" t="s">
        <v>728</v>
      </c>
      <c r="C155" s="240" t="s">
        <v>1643</v>
      </c>
      <c r="D155" s="43">
        <v>4</v>
      </c>
      <c r="E155" s="260">
        <f t="shared" si="2"/>
        <v>0</v>
      </c>
      <c r="F155" s="43">
        <v>4</v>
      </c>
      <c r="G155" s="47"/>
      <c r="H155" s="47"/>
      <c r="I155" s="47"/>
    </row>
    <row r="156" spans="1:9" ht="12.75">
      <c r="A156" s="42" t="s">
        <v>732</v>
      </c>
      <c r="B156" s="42" t="s">
        <v>1789</v>
      </c>
      <c r="C156" s="240" t="s">
        <v>1742</v>
      </c>
      <c r="D156" s="43">
        <v>4</v>
      </c>
      <c r="E156" s="260">
        <f t="shared" si="2"/>
        <v>0.33333333333333326</v>
      </c>
      <c r="F156" s="43">
        <v>3</v>
      </c>
      <c r="G156" s="47"/>
      <c r="H156" s="47"/>
      <c r="I156" s="47"/>
    </row>
    <row r="157" spans="1:9" ht="12.75">
      <c r="A157" s="42" t="s">
        <v>1749</v>
      </c>
      <c r="B157" s="42" t="s">
        <v>1737</v>
      </c>
      <c r="C157" s="240" t="s">
        <v>1312</v>
      </c>
      <c r="D157" s="43">
        <v>4</v>
      </c>
      <c r="E157" s="260">
        <f t="shared" si="2"/>
        <v>0.33333333333333326</v>
      </c>
      <c r="F157" s="43">
        <v>3</v>
      </c>
      <c r="G157" s="47"/>
      <c r="H157" s="47"/>
      <c r="I157" s="47"/>
    </row>
    <row r="158" spans="1:9" ht="12.75">
      <c r="A158" s="42" t="s">
        <v>1774</v>
      </c>
      <c r="B158" s="42" t="s">
        <v>1756</v>
      </c>
      <c r="C158" s="240" t="s">
        <v>482</v>
      </c>
      <c r="D158" s="43">
        <v>4</v>
      </c>
      <c r="E158" s="260" t="s">
        <v>518</v>
      </c>
      <c r="F158" s="43"/>
      <c r="G158" s="47"/>
      <c r="H158" s="47"/>
      <c r="I158" s="47"/>
    </row>
    <row r="159" spans="1:9" ht="12.75">
      <c r="A159" s="42" t="s">
        <v>1350</v>
      </c>
      <c r="B159" s="42" t="s">
        <v>1756</v>
      </c>
      <c r="C159" s="240" t="s">
        <v>1351</v>
      </c>
      <c r="D159" s="43">
        <v>4</v>
      </c>
      <c r="E159" s="260" t="s">
        <v>518</v>
      </c>
      <c r="F159" s="43"/>
      <c r="G159" s="47"/>
      <c r="H159" s="47"/>
      <c r="I159" s="47"/>
    </row>
    <row r="160" spans="1:9" ht="12.75">
      <c r="A160" s="42" t="s">
        <v>1764</v>
      </c>
      <c r="B160" s="42" t="s">
        <v>1759</v>
      </c>
      <c r="C160" s="240" t="s">
        <v>117</v>
      </c>
      <c r="D160" s="43">
        <v>3</v>
      </c>
      <c r="E160" s="260">
        <f t="shared" si="2"/>
        <v>-0.926829268292683</v>
      </c>
      <c r="F160" s="43">
        <v>41</v>
      </c>
      <c r="G160" s="47"/>
      <c r="H160" s="47"/>
      <c r="I160" s="47"/>
    </row>
    <row r="161" spans="1:9" ht="12.75">
      <c r="A161" s="42" t="s">
        <v>1719</v>
      </c>
      <c r="B161" s="42" t="s">
        <v>1748</v>
      </c>
      <c r="C161" s="401" t="s">
        <v>457</v>
      </c>
      <c r="D161" s="96">
        <v>3</v>
      </c>
      <c r="E161" s="260">
        <f t="shared" si="2"/>
        <v>-0.9117647058823529</v>
      </c>
      <c r="F161" s="43">
        <v>34</v>
      </c>
      <c r="G161" s="47"/>
      <c r="H161" s="47"/>
      <c r="I161" s="47"/>
    </row>
    <row r="162" spans="1:9" ht="12.75">
      <c r="A162" s="42" t="s">
        <v>1757</v>
      </c>
      <c r="B162" s="42" t="s">
        <v>1737</v>
      </c>
      <c r="C162" s="240" t="s">
        <v>1298</v>
      </c>
      <c r="D162" s="43">
        <v>3</v>
      </c>
      <c r="E162" s="260">
        <f t="shared" si="2"/>
        <v>-0.7272727272727273</v>
      </c>
      <c r="F162" s="43">
        <v>11</v>
      </c>
      <c r="G162" s="47"/>
      <c r="H162" s="47"/>
      <c r="I162" s="47"/>
    </row>
    <row r="163" spans="1:9" ht="12.75">
      <c r="A163" s="42" t="s">
        <v>1765</v>
      </c>
      <c r="B163" s="42" t="s">
        <v>1793</v>
      </c>
      <c r="C163" s="240" t="s">
        <v>789</v>
      </c>
      <c r="D163" s="43">
        <v>3</v>
      </c>
      <c r="E163" s="260">
        <f t="shared" si="2"/>
        <v>-0.6666666666666667</v>
      </c>
      <c r="F163" s="43">
        <v>9</v>
      </c>
      <c r="G163" s="47"/>
      <c r="H163" s="47"/>
      <c r="I163" s="47"/>
    </row>
    <row r="164" spans="1:9" ht="12.75">
      <c r="A164" s="42" t="s">
        <v>1791</v>
      </c>
      <c r="B164" s="42" t="s">
        <v>1789</v>
      </c>
      <c r="C164" s="240" t="s">
        <v>773</v>
      </c>
      <c r="D164" s="43">
        <v>3</v>
      </c>
      <c r="E164" s="260">
        <f t="shared" si="2"/>
        <v>-0.625</v>
      </c>
      <c r="F164" s="43">
        <v>8</v>
      </c>
      <c r="G164" s="47"/>
      <c r="H164" s="47"/>
      <c r="I164" s="47"/>
    </row>
    <row r="165" spans="1:9" ht="12.75">
      <c r="A165" s="42" t="s">
        <v>1715</v>
      </c>
      <c r="B165" s="42" t="s">
        <v>1748</v>
      </c>
      <c r="C165" s="240" t="s">
        <v>542</v>
      </c>
      <c r="D165" s="43">
        <v>3</v>
      </c>
      <c r="E165" s="260">
        <f t="shared" si="2"/>
        <v>-0.5714285714285714</v>
      </c>
      <c r="F165" s="43">
        <v>7</v>
      </c>
      <c r="G165" s="47"/>
      <c r="H165" s="47"/>
      <c r="I165" s="47"/>
    </row>
    <row r="166" spans="1:9" ht="12.75">
      <c r="A166" s="42" t="s">
        <v>1747</v>
      </c>
      <c r="B166" s="42" t="s">
        <v>1737</v>
      </c>
      <c r="C166" s="240" t="s">
        <v>1344</v>
      </c>
      <c r="D166" s="43">
        <v>3</v>
      </c>
      <c r="E166" s="260">
        <f t="shared" si="2"/>
        <v>-0.4</v>
      </c>
      <c r="F166" s="43">
        <v>5</v>
      </c>
      <c r="G166" s="47"/>
      <c r="H166" s="47"/>
      <c r="I166" s="47"/>
    </row>
    <row r="167" spans="1:9" ht="12.75">
      <c r="A167" s="42" t="s">
        <v>1760</v>
      </c>
      <c r="B167" s="42" t="s">
        <v>1737</v>
      </c>
      <c r="C167" s="240" t="s">
        <v>62</v>
      </c>
      <c r="D167" s="43">
        <v>3</v>
      </c>
      <c r="E167" s="260">
        <f t="shared" si="2"/>
        <v>0</v>
      </c>
      <c r="F167" s="43">
        <v>3</v>
      </c>
      <c r="G167" s="47"/>
      <c r="H167" s="47"/>
      <c r="I167" s="47"/>
    </row>
    <row r="168" spans="1:9" ht="12.75">
      <c r="A168" s="42" t="s">
        <v>1758</v>
      </c>
      <c r="B168" s="42" t="s">
        <v>1290</v>
      </c>
      <c r="C168" s="240" t="s">
        <v>111</v>
      </c>
      <c r="D168" s="43">
        <v>3</v>
      </c>
      <c r="E168" s="260">
        <f t="shared" si="2"/>
        <v>0</v>
      </c>
      <c r="F168" s="43">
        <v>3</v>
      </c>
      <c r="G168" s="47"/>
      <c r="H168" s="47"/>
      <c r="I168" s="47"/>
    </row>
    <row r="169" spans="1:9" ht="12.75">
      <c r="A169" s="42" t="s">
        <v>1757</v>
      </c>
      <c r="B169" s="42" t="s">
        <v>741</v>
      </c>
      <c r="C169" s="240" t="s">
        <v>139</v>
      </c>
      <c r="D169" s="43">
        <v>3</v>
      </c>
      <c r="E169" s="260">
        <f t="shared" si="2"/>
        <v>0.5</v>
      </c>
      <c r="F169" s="43">
        <v>2</v>
      </c>
      <c r="G169" s="47"/>
      <c r="H169" s="47"/>
      <c r="I169" s="47"/>
    </row>
    <row r="170" spans="1:9" ht="12.75">
      <c r="A170" s="42" t="s">
        <v>1739</v>
      </c>
      <c r="B170" s="42" t="s">
        <v>1748</v>
      </c>
      <c r="C170" s="240" t="s">
        <v>485</v>
      </c>
      <c r="D170" s="43">
        <v>3</v>
      </c>
      <c r="E170" s="260">
        <f t="shared" si="2"/>
        <v>2</v>
      </c>
      <c r="F170" s="43">
        <v>1</v>
      </c>
      <c r="G170" s="47"/>
      <c r="H170" s="47"/>
      <c r="I170" s="47"/>
    </row>
    <row r="171" spans="1:9" ht="12.75">
      <c r="A171" s="42" t="s">
        <v>1720</v>
      </c>
      <c r="B171" s="42" t="s">
        <v>1793</v>
      </c>
      <c r="C171" s="240" t="s">
        <v>715</v>
      </c>
      <c r="D171" s="43">
        <v>3</v>
      </c>
      <c r="E171" s="260">
        <f t="shared" si="2"/>
        <v>2</v>
      </c>
      <c r="F171" s="43">
        <v>1</v>
      </c>
      <c r="G171" s="47"/>
      <c r="H171" s="47"/>
      <c r="I171" s="47"/>
    </row>
    <row r="172" spans="1:9" ht="12.75">
      <c r="A172" s="42" t="s">
        <v>1709</v>
      </c>
      <c r="B172" s="42" t="s">
        <v>1756</v>
      </c>
      <c r="C172" s="240" t="s">
        <v>1417</v>
      </c>
      <c r="D172" s="43">
        <v>3</v>
      </c>
      <c r="E172" s="260" t="s">
        <v>518</v>
      </c>
      <c r="F172" s="43"/>
      <c r="G172" s="47"/>
      <c r="H172" s="47"/>
      <c r="I172" s="47"/>
    </row>
    <row r="173" spans="1:9" ht="12.75">
      <c r="A173" s="42" t="s">
        <v>1294</v>
      </c>
      <c r="B173" s="42" t="s">
        <v>1290</v>
      </c>
      <c r="C173" s="240" t="s">
        <v>133</v>
      </c>
      <c r="D173" s="43">
        <v>3</v>
      </c>
      <c r="E173" s="260" t="s">
        <v>518</v>
      </c>
      <c r="F173" s="43"/>
      <c r="G173" s="47"/>
      <c r="H173" s="47"/>
      <c r="I173" s="47"/>
    </row>
    <row r="174" spans="1:9" ht="12.75">
      <c r="A174" s="42" t="s">
        <v>1774</v>
      </c>
      <c r="B174" s="42" t="s">
        <v>1793</v>
      </c>
      <c r="C174" s="240" t="s">
        <v>1702</v>
      </c>
      <c r="D174" s="43">
        <v>2</v>
      </c>
      <c r="E174" s="260">
        <f t="shared" si="2"/>
        <v>-0.5</v>
      </c>
      <c r="F174" s="43">
        <v>4</v>
      </c>
      <c r="G174" s="47"/>
      <c r="H174" s="47"/>
      <c r="I174" s="47"/>
    </row>
    <row r="175" spans="1:9" ht="12.75">
      <c r="A175" s="42" t="s">
        <v>1755</v>
      </c>
      <c r="B175" s="42" t="s">
        <v>1731</v>
      </c>
      <c r="C175" s="240" t="s">
        <v>74</v>
      </c>
      <c r="D175" s="43">
        <v>2</v>
      </c>
      <c r="E175" s="260">
        <f t="shared" si="2"/>
        <v>-0.33333333333333337</v>
      </c>
      <c r="F175" s="43">
        <v>3</v>
      </c>
      <c r="G175" s="47"/>
      <c r="H175" s="47"/>
      <c r="I175" s="47"/>
    </row>
    <row r="176" spans="1:9" ht="12.75">
      <c r="A176" s="42" t="s">
        <v>1757</v>
      </c>
      <c r="B176" s="42" t="s">
        <v>1414</v>
      </c>
      <c r="C176" s="240" t="s">
        <v>1415</v>
      </c>
      <c r="D176" s="43">
        <v>2</v>
      </c>
      <c r="E176" s="260">
        <f t="shared" si="2"/>
        <v>0</v>
      </c>
      <c r="F176" s="43">
        <v>2</v>
      </c>
      <c r="G176" s="47"/>
      <c r="H176" s="47"/>
      <c r="I176" s="47"/>
    </row>
    <row r="177" spans="1:9" ht="12.75">
      <c r="A177" s="42" t="s">
        <v>1747</v>
      </c>
      <c r="B177" s="42" t="s">
        <v>1042</v>
      </c>
      <c r="C177" s="240" t="s">
        <v>254</v>
      </c>
      <c r="D177" s="43">
        <v>2</v>
      </c>
      <c r="E177" s="260">
        <f t="shared" si="2"/>
        <v>0</v>
      </c>
      <c r="F177" s="43">
        <v>2</v>
      </c>
      <c r="G177" s="47"/>
      <c r="H177" s="47"/>
      <c r="I177" s="47"/>
    </row>
    <row r="178" spans="1:9" ht="12.75">
      <c r="A178" s="42" t="s">
        <v>771</v>
      </c>
      <c r="B178" s="42" t="s">
        <v>1789</v>
      </c>
      <c r="C178" s="240" t="s">
        <v>1809</v>
      </c>
      <c r="D178" s="43">
        <v>2</v>
      </c>
      <c r="E178" s="260">
        <f t="shared" si="2"/>
        <v>1</v>
      </c>
      <c r="F178" s="43">
        <v>1</v>
      </c>
      <c r="G178" s="47"/>
      <c r="H178" s="47"/>
      <c r="I178" s="47"/>
    </row>
    <row r="179" spans="1:9" ht="12.75">
      <c r="A179" s="42" t="s">
        <v>777</v>
      </c>
      <c r="B179" s="42" t="s">
        <v>1756</v>
      </c>
      <c r="C179" s="240" t="s">
        <v>121</v>
      </c>
      <c r="D179" s="43">
        <v>2</v>
      </c>
      <c r="E179" s="260">
        <f t="shared" si="2"/>
        <v>1</v>
      </c>
      <c r="F179" s="43">
        <v>1</v>
      </c>
      <c r="G179" s="47"/>
      <c r="H179" s="47"/>
      <c r="I179" s="47"/>
    </row>
    <row r="180" spans="1:9" ht="12.75">
      <c r="A180" s="42" t="s">
        <v>1765</v>
      </c>
      <c r="B180" s="42" t="s">
        <v>1737</v>
      </c>
      <c r="C180" s="240" t="s">
        <v>278</v>
      </c>
      <c r="D180" s="43">
        <v>2</v>
      </c>
      <c r="E180" s="260" t="s">
        <v>518</v>
      </c>
      <c r="F180" s="43"/>
      <c r="G180" s="47"/>
      <c r="H180" s="47"/>
      <c r="I180" s="47"/>
    </row>
    <row r="181" spans="1:9" ht="12.75">
      <c r="A181" s="42" t="s">
        <v>1732</v>
      </c>
      <c r="B181" s="42" t="s">
        <v>1748</v>
      </c>
      <c r="C181" s="240" t="s">
        <v>1345</v>
      </c>
      <c r="D181" s="43">
        <v>2</v>
      </c>
      <c r="E181" s="260" t="s">
        <v>518</v>
      </c>
      <c r="F181" s="43"/>
      <c r="G181" s="47"/>
      <c r="H181" s="47"/>
      <c r="I181" s="47"/>
    </row>
    <row r="182" spans="1:9" ht="12.75">
      <c r="A182" s="42" t="s">
        <v>1747</v>
      </c>
      <c r="B182" s="42" t="s">
        <v>785</v>
      </c>
      <c r="C182" s="240" t="s">
        <v>585</v>
      </c>
      <c r="D182" s="43">
        <v>2</v>
      </c>
      <c r="E182" s="260" t="s">
        <v>518</v>
      </c>
      <c r="F182" s="43"/>
      <c r="G182" s="47"/>
      <c r="H182" s="47"/>
      <c r="I182" s="47"/>
    </row>
    <row r="183" spans="1:9" ht="12.75">
      <c r="A183" s="78" t="s">
        <v>144</v>
      </c>
      <c r="B183" s="96" t="s">
        <v>110</v>
      </c>
      <c r="C183" s="401" t="s">
        <v>109</v>
      </c>
      <c r="D183" s="96">
        <v>2</v>
      </c>
      <c r="E183" s="260" t="s">
        <v>518</v>
      </c>
      <c r="F183" s="127"/>
      <c r="G183" s="47"/>
      <c r="H183" s="47"/>
      <c r="I183" s="47"/>
    </row>
    <row r="184" spans="1:9" ht="12.75">
      <c r="A184" s="42" t="s">
        <v>1758</v>
      </c>
      <c r="B184" s="42" t="s">
        <v>1756</v>
      </c>
      <c r="C184" s="240" t="s">
        <v>1348</v>
      </c>
      <c r="D184" s="43">
        <v>1</v>
      </c>
      <c r="E184" s="260">
        <f t="shared" si="2"/>
        <v>-0.9878048780487805</v>
      </c>
      <c r="F184" s="43">
        <v>82</v>
      </c>
      <c r="G184" s="47"/>
      <c r="H184" s="47"/>
      <c r="I184" s="47"/>
    </row>
    <row r="185" spans="1:9" ht="12.75">
      <c r="A185" s="42" t="s">
        <v>783</v>
      </c>
      <c r="B185" s="42" t="s">
        <v>1759</v>
      </c>
      <c r="C185" s="240" t="s">
        <v>509</v>
      </c>
      <c r="D185" s="43">
        <v>1</v>
      </c>
      <c r="E185" s="260">
        <f t="shared" si="2"/>
        <v>-0.962962962962963</v>
      </c>
      <c r="F185" s="43">
        <v>27</v>
      </c>
      <c r="G185" s="47"/>
      <c r="H185" s="47"/>
      <c r="I185" s="47"/>
    </row>
    <row r="186" spans="1:9" ht="12.75">
      <c r="A186" s="42" t="s">
        <v>1798</v>
      </c>
      <c r="B186" s="42" t="s">
        <v>1756</v>
      </c>
      <c r="C186" s="240" t="s">
        <v>544</v>
      </c>
      <c r="D186" s="43">
        <v>1</v>
      </c>
      <c r="E186" s="260">
        <f t="shared" si="2"/>
        <v>-0.9166666666666666</v>
      </c>
      <c r="F186" s="43">
        <v>12</v>
      </c>
      <c r="G186" s="47"/>
      <c r="H186" s="47"/>
      <c r="I186" s="47"/>
    </row>
    <row r="187" spans="1:9" ht="12.75">
      <c r="A187" s="42" t="s">
        <v>1418</v>
      </c>
      <c r="B187" s="42" t="s">
        <v>1748</v>
      </c>
      <c r="C187" s="240" t="s">
        <v>1419</v>
      </c>
      <c r="D187" s="43">
        <v>1</v>
      </c>
      <c r="E187" s="260">
        <f t="shared" si="2"/>
        <v>-0.8888888888888888</v>
      </c>
      <c r="F187" s="43">
        <v>9</v>
      </c>
      <c r="G187" s="47"/>
      <c r="H187" s="47"/>
      <c r="I187" s="47"/>
    </row>
    <row r="188" spans="1:9" ht="12.75">
      <c r="A188" s="42" t="s">
        <v>714</v>
      </c>
      <c r="B188" s="42" t="s">
        <v>1756</v>
      </c>
      <c r="C188" s="240" t="s">
        <v>66</v>
      </c>
      <c r="D188" s="43">
        <v>1</v>
      </c>
      <c r="E188" s="260">
        <f t="shared" si="2"/>
        <v>-0.8888888888888888</v>
      </c>
      <c r="F188" s="43">
        <v>9</v>
      </c>
      <c r="G188" s="47"/>
      <c r="H188" s="47"/>
      <c r="I188" s="47"/>
    </row>
    <row r="189" spans="1:9" ht="12.75">
      <c r="A189" s="42" t="s">
        <v>707</v>
      </c>
      <c r="B189" s="42" t="s">
        <v>1290</v>
      </c>
      <c r="C189" s="240" t="s">
        <v>547</v>
      </c>
      <c r="D189" s="43">
        <v>1</v>
      </c>
      <c r="E189" s="260">
        <f t="shared" si="2"/>
        <v>-0.8333333333333334</v>
      </c>
      <c r="F189" s="43">
        <v>6</v>
      </c>
      <c r="G189" s="47"/>
      <c r="H189" s="47"/>
      <c r="I189" s="47"/>
    </row>
    <row r="190" spans="1:9" ht="12.75">
      <c r="A190" s="42" t="s">
        <v>1747</v>
      </c>
      <c r="B190" s="42" t="s">
        <v>719</v>
      </c>
      <c r="C190" s="240" t="s">
        <v>108</v>
      </c>
      <c r="D190" s="43">
        <v>1</v>
      </c>
      <c r="E190" s="260">
        <f t="shared" si="2"/>
        <v>-0.8333333333333334</v>
      </c>
      <c r="F190" s="43">
        <v>6</v>
      </c>
      <c r="G190" s="47"/>
      <c r="H190" s="47"/>
      <c r="I190" s="47"/>
    </row>
    <row r="191" spans="1:9" ht="12.75">
      <c r="A191" s="42" t="s">
        <v>730</v>
      </c>
      <c r="B191" s="42" t="s">
        <v>1789</v>
      </c>
      <c r="C191" s="240" t="s">
        <v>708</v>
      </c>
      <c r="D191" s="43">
        <v>1</v>
      </c>
      <c r="E191" s="260">
        <f t="shared" si="2"/>
        <v>-0.6666666666666667</v>
      </c>
      <c r="F191" s="43">
        <v>3</v>
      </c>
      <c r="G191" s="47"/>
      <c r="H191" s="47"/>
      <c r="I191" s="47"/>
    </row>
    <row r="192" spans="1:9" ht="12.75">
      <c r="A192" s="42" t="s">
        <v>1749</v>
      </c>
      <c r="B192" s="42" t="s">
        <v>781</v>
      </c>
      <c r="C192" s="240" t="s">
        <v>1332</v>
      </c>
      <c r="D192" s="43">
        <v>1</v>
      </c>
      <c r="E192" s="260">
        <f t="shared" si="2"/>
        <v>-0.5</v>
      </c>
      <c r="F192" s="43">
        <v>2</v>
      </c>
      <c r="G192" s="47"/>
      <c r="H192" s="47"/>
      <c r="I192" s="47"/>
    </row>
    <row r="193" spans="1:9" ht="12.75">
      <c r="A193" s="42" t="s">
        <v>1783</v>
      </c>
      <c r="B193" s="42" t="s">
        <v>1737</v>
      </c>
      <c r="C193" s="240" t="s">
        <v>552</v>
      </c>
      <c r="D193" s="43">
        <v>1</v>
      </c>
      <c r="E193" s="260">
        <f t="shared" si="2"/>
        <v>0</v>
      </c>
      <c r="F193" s="43">
        <v>1</v>
      </c>
      <c r="G193" s="47"/>
      <c r="H193" s="47"/>
      <c r="I193" s="47"/>
    </row>
    <row r="194" spans="1:9" ht="12.75">
      <c r="A194" s="42" t="s">
        <v>707</v>
      </c>
      <c r="B194" s="42" t="s">
        <v>1737</v>
      </c>
      <c r="C194" s="240" t="s">
        <v>129</v>
      </c>
      <c r="D194" s="43">
        <v>1</v>
      </c>
      <c r="E194" s="260">
        <f t="shared" si="2"/>
        <v>0</v>
      </c>
      <c r="F194" s="43">
        <v>1</v>
      </c>
      <c r="G194" s="47"/>
      <c r="H194" s="47"/>
      <c r="I194" s="47"/>
    </row>
    <row r="195" spans="1:9" ht="12.75">
      <c r="A195" s="42" t="s">
        <v>1707</v>
      </c>
      <c r="B195" s="42" t="s">
        <v>1748</v>
      </c>
      <c r="C195" s="240" t="s">
        <v>68</v>
      </c>
      <c r="D195" s="43">
        <v>1</v>
      </c>
      <c r="E195" s="260">
        <f aca="true" t="shared" si="3" ref="E195:E252">(D195/F195)-100%</f>
        <v>0</v>
      </c>
      <c r="F195" s="43">
        <v>1</v>
      </c>
      <c r="G195" s="47"/>
      <c r="H195" s="47"/>
      <c r="I195" s="47"/>
    </row>
    <row r="196" spans="1:9" ht="12.75">
      <c r="A196" s="42" t="s">
        <v>1792</v>
      </c>
      <c r="B196" s="42" t="s">
        <v>1737</v>
      </c>
      <c r="C196" s="240" t="s">
        <v>1328</v>
      </c>
      <c r="D196" s="43">
        <v>1</v>
      </c>
      <c r="E196" s="260">
        <f t="shared" si="3"/>
        <v>0</v>
      </c>
      <c r="F196" s="43">
        <v>1</v>
      </c>
      <c r="G196" s="47"/>
      <c r="H196" s="47"/>
      <c r="I196" s="47"/>
    </row>
    <row r="197" spans="1:9" ht="12.75">
      <c r="A197" s="42" t="s">
        <v>718</v>
      </c>
      <c r="B197" s="42" t="s">
        <v>1756</v>
      </c>
      <c r="C197" s="240" t="s">
        <v>483</v>
      </c>
      <c r="D197" s="43">
        <v>1</v>
      </c>
      <c r="E197" s="260" t="s">
        <v>518</v>
      </c>
      <c r="F197" s="43"/>
      <c r="G197" s="47"/>
      <c r="H197" s="47"/>
      <c r="I197" s="47"/>
    </row>
    <row r="198" spans="1:9" ht="12.75">
      <c r="A198" s="42" t="s">
        <v>1701</v>
      </c>
      <c r="B198" s="42" t="s">
        <v>1789</v>
      </c>
      <c r="C198" s="240" t="s">
        <v>800</v>
      </c>
      <c r="D198" s="43">
        <v>1</v>
      </c>
      <c r="E198" s="260" t="s">
        <v>518</v>
      </c>
      <c r="F198" s="43"/>
      <c r="G198" s="47"/>
      <c r="H198" s="47"/>
      <c r="I198" s="47"/>
    </row>
    <row r="199" spans="1:9" ht="12.75">
      <c r="A199" s="42" t="s">
        <v>1755</v>
      </c>
      <c r="B199" s="42" t="s">
        <v>741</v>
      </c>
      <c r="C199" s="240" t="s">
        <v>1326</v>
      </c>
      <c r="D199" s="43">
        <v>1</v>
      </c>
      <c r="E199" s="260" t="s">
        <v>518</v>
      </c>
      <c r="F199" s="43"/>
      <c r="G199" s="47"/>
      <c r="H199" s="47"/>
      <c r="I199" s="47"/>
    </row>
    <row r="200" spans="1:9" ht="12.75">
      <c r="A200" s="42" t="s">
        <v>780</v>
      </c>
      <c r="B200" s="42" t="s">
        <v>1416</v>
      </c>
      <c r="C200" s="240" t="s">
        <v>1637</v>
      </c>
      <c r="D200" s="43">
        <v>1</v>
      </c>
      <c r="E200" s="260" t="s">
        <v>518</v>
      </c>
      <c r="F200" s="43"/>
      <c r="G200" s="47"/>
      <c r="H200" s="47"/>
      <c r="I200" s="47"/>
    </row>
    <row r="201" spans="1:9" ht="12.75">
      <c r="A201" s="42" t="s">
        <v>549</v>
      </c>
      <c r="B201" s="42" t="s">
        <v>1290</v>
      </c>
      <c r="C201" s="240" t="s">
        <v>550</v>
      </c>
      <c r="D201" s="43">
        <v>1</v>
      </c>
      <c r="E201" s="260" t="s">
        <v>518</v>
      </c>
      <c r="F201" s="43"/>
      <c r="G201" s="47"/>
      <c r="H201" s="47"/>
      <c r="I201" s="47"/>
    </row>
    <row r="202" spans="1:9" ht="12.75">
      <c r="A202" s="42" t="s">
        <v>1765</v>
      </c>
      <c r="B202" s="42" t="s">
        <v>1290</v>
      </c>
      <c r="C202" s="240" t="s">
        <v>541</v>
      </c>
      <c r="D202" s="43">
        <v>1</v>
      </c>
      <c r="E202" s="260" t="s">
        <v>518</v>
      </c>
      <c r="F202" s="43"/>
      <c r="G202" s="47"/>
      <c r="H202" s="47"/>
      <c r="I202" s="47"/>
    </row>
    <row r="203" spans="1:9" ht="12.75">
      <c r="A203" s="42" t="s">
        <v>1764</v>
      </c>
      <c r="B203" s="42" t="s">
        <v>125</v>
      </c>
      <c r="C203" s="240" t="s">
        <v>1518</v>
      </c>
      <c r="D203" s="43">
        <v>1</v>
      </c>
      <c r="E203" s="260" t="s">
        <v>518</v>
      </c>
      <c r="F203" s="43"/>
      <c r="G203" s="47"/>
      <c r="H203" s="47"/>
      <c r="I203" s="47"/>
    </row>
    <row r="204" spans="1:9" ht="12.75">
      <c r="A204" s="42" t="s">
        <v>1803</v>
      </c>
      <c r="B204" s="42" t="s">
        <v>1756</v>
      </c>
      <c r="C204" s="240" t="s">
        <v>539</v>
      </c>
      <c r="D204" s="43">
        <v>1</v>
      </c>
      <c r="E204" s="260" t="s">
        <v>518</v>
      </c>
      <c r="F204" s="43"/>
      <c r="G204" s="47"/>
      <c r="H204" s="47"/>
      <c r="I204" s="47"/>
    </row>
    <row r="205" spans="1:9" ht="12.75">
      <c r="A205" s="42" t="s">
        <v>492</v>
      </c>
      <c r="B205" s="42" t="s">
        <v>1290</v>
      </c>
      <c r="C205" s="240" t="s">
        <v>548</v>
      </c>
      <c r="D205" s="43">
        <v>1</v>
      </c>
      <c r="E205" s="260" t="s">
        <v>518</v>
      </c>
      <c r="F205" s="43"/>
      <c r="G205" s="47"/>
      <c r="H205" s="47"/>
      <c r="I205" s="47"/>
    </row>
    <row r="206" spans="1:9" ht="12.75">
      <c r="A206" s="42" t="s">
        <v>1749</v>
      </c>
      <c r="B206" s="42" t="s">
        <v>536</v>
      </c>
      <c r="C206" s="240" t="s">
        <v>1512</v>
      </c>
      <c r="D206" s="43">
        <v>1</v>
      </c>
      <c r="E206" s="260" t="s">
        <v>518</v>
      </c>
      <c r="F206" s="43"/>
      <c r="G206" s="47"/>
      <c r="H206" s="47"/>
      <c r="I206" s="47"/>
    </row>
    <row r="207" spans="1:9" ht="12.75">
      <c r="A207" s="42" t="s">
        <v>545</v>
      </c>
      <c r="B207" s="42" t="s">
        <v>1290</v>
      </c>
      <c r="C207" s="240" t="s">
        <v>546</v>
      </c>
      <c r="D207" s="43">
        <v>1</v>
      </c>
      <c r="E207" s="260" t="s">
        <v>518</v>
      </c>
      <c r="F207" s="43"/>
      <c r="G207" s="47"/>
      <c r="H207" s="47"/>
      <c r="I207" s="47"/>
    </row>
    <row r="208" spans="1:9" ht="12.75">
      <c r="A208" s="42" t="s">
        <v>534</v>
      </c>
      <c r="B208" s="42" t="s">
        <v>115</v>
      </c>
      <c r="C208" s="240" t="s">
        <v>116</v>
      </c>
      <c r="D208" s="43">
        <v>1</v>
      </c>
      <c r="E208" s="260" t="s">
        <v>518</v>
      </c>
      <c r="F208" s="43"/>
      <c r="G208" s="47"/>
      <c r="H208" s="47"/>
      <c r="I208" s="47"/>
    </row>
    <row r="209" spans="1:9" ht="12.75">
      <c r="A209" s="42" t="s">
        <v>1758</v>
      </c>
      <c r="B209" s="42" t="s">
        <v>1476</v>
      </c>
      <c r="C209" s="240" t="s">
        <v>268</v>
      </c>
      <c r="D209" s="43">
        <v>1</v>
      </c>
      <c r="E209" s="260" t="s">
        <v>518</v>
      </c>
      <c r="F209" s="43"/>
      <c r="G209" s="47"/>
      <c r="H209" s="47"/>
      <c r="I209" s="47"/>
    </row>
    <row r="210" spans="1:9" ht="12.75">
      <c r="A210" s="42" t="s">
        <v>1698</v>
      </c>
      <c r="B210" s="42" t="s">
        <v>1756</v>
      </c>
      <c r="C210" s="240" t="s">
        <v>1347</v>
      </c>
      <c r="D210" s="43">
        <v>1</v>
      </c>
      <c r="E210" s="260" t="s">
        <v>518</v>
      </c>
      <c r="F210" s="43"/>
      <c r="G210" s="47"/>
      <c r="H210" s="47"/>
      <c r="I210" s="47"/>
    </row>
    <row r="211" spans="1:9" ht="12.75">
      <c r="A211" s="42" t="s">
        <v>1713</v>
      </c>
      <c r="B211" s="42" t="s">
        <v>1756</v>
      </c>
      <c r="C211" s="240" t="s">
        <v>1343</v>
      </c>
      <c r="D211" s="43">
        <v>1</v>
      </c>
      <c r="E211" s="260" t="s">
        <v>518</v>
      </c>
      <c r="F211" s="43"/>
      <c r="G211" s="47"/>
      <c r="H211" s="47"/>
      <c r="I211" s="47"/>
    </row>
    <row r="212" spans="1:9" ht="12.75">
      <c r="A212" s="42" t="s">
        <v>1747</v>
      </c>
      <c r="B212" s="42" t="s">
        <v>1091</v>
      </c>
      <c r="C212" s="240" t="s">
        <v>1371</v>
      </c>
      <c r="D212" s="43">
        <v>1</v>
      </c>
      <c r="E212" s="260" t="s">
        <v>518</v>
      </c>
      <c r="F212" s="43"/>
      <c r="G212" s="47"/>
      <c r="H212" s="47"/>
      <c r="I212" s="47"/>
    </row>
    <row r="213" spans="1:9" ht="12.75">
      <c r="A213" s="42" t="s">
        <v>1747</v>
      </c>
      <c r="B213" s="42" t="s">
        <v>143</v>
      </c>
      <c r="C213" s="240" t="s">
        <v>583</v>
      </c>
      <c r="D213" s="43">
        <v>1</v>
      </c>
      <c r="E213" s="260" t="s">
        <v>518</v>
      </c>
      <c r="F213" s="43"/>
      <c r="G213" s="47"/>
      <c r="H213" s="47"/>
      <c r="I213" s="47"/>
    </row>
    <row r="214" spans="1:9" ht="12.75">
      <c r="A214" s="42" t="s">
        <v>1747</v>
      </c>
      <c r="B214" s="42" t="s">
        <v>484</v>
      </c>
      <c r="C214" s="240" t="s">
        <v>560</v>
      </c>
      <c r="D214" s="43">
        <v>1</v>
      </c>
      <c r="E214" s="260" t="s">
        <v>518</v>
      </c>
      <c r="F214" s="43"/>
      <c r="G214" s="47"/>
      <c r="H214" s="47"/>
      <c r="I214" s="47"/>
    </row>
    <row r="215" spans="1:9" ht="12.75">
      <c r="A215" s="42" t="s">
        <v>1294</v>
      </c>
      <c r="B215" s="42" t="s">
        <v>1759</v>
      </c>
      <c r="C215" s="240" t="s">
        <v>477</v>
      </c>
      <c r="D215" s="43"/>
      <c r="E215" s="260">
        <f t="shared" si="3"/>
        <v>-1</v>
      </c>
      <c r="F215" s="43">
        <v>55</v>
      </c>
      <c r="G215" s="47"/>
      <c r="H215" s="47"/>
      <c r="I215" s="47"/>
    </row>
    <row r="216" spans="1:9" ht="12.75">
      <c r="A216" s="42" t="s">
        <v>1751</v>
      </c>
      <c r="B216" s="42" t="s">
        <v>709</v>
      </c>
      <c r="C216" s="240" t="s">
        <v>1338</v>
      </c>
      <c r="D216" s="43"/>
      <c r="E216" s="260">
        <f t="shared" si="3"/>
        <v>-1</v>
      </c>
      <c r="F216" s="43">
        <v>11</v>
      </c>
      <c r="G216" s="47"/>
      <c r="H216" s="47"/>
      <c r="I216" s="47"/>
    </row>
    <row r="217" spans="1:9" ht="12.75">
      <c r="A217" s="42" t="s">
        <v>1792</v>
      </c>
      <c r="B217" s="42" t="s">
        <v>1756</v>
      </c>
      <c r="C217" s="240" t="s">
        <v>1697</v>
      </c>
      <c r="D217" s="43"/>
      <c r="E217" s="260">
        <f t="shared" si="3"/>
        <v>-1</v>
      </c>
      <c r="F217" s="43">
        <v>11</v>
      </c>
      <c r="G217" s="47"/>
      <c r="H217" s="47"/>
      <c r="I217" s="47"/>
    </row>
    <row r="218" spans="1:9" ht="12.75">
      <c r="A218" s="42" t="s">
        <v>1760</v>
      </c>
      <c r="B218" s="42" t="s">
        <v>1759</v>
      </c>
      <c r="C218" s="240" t="s">
        <v>507</v>
      </c>
      <c r="D218" s="43"/>
      <c r="E218" s="260">
        <f t="shared" si="3"/>
        <v>-1</v>
      </c>
      <c r="F218" s="43">
        <v>8</v>
      </c>
      <c r="G218" s="47"/>
      <c r="H218" s="47"/>
      <c r="I218" s="47"/>
    </row>
    <row r="219" spans="1:9" ht="12.75">
      <c r="A219" s="42" t="s">
        <v>1736</v>
      </c>
      <c r="B219" s="42" t="s">
        <v>1290</v>
      </c>
      <c r="C219" s="240" t="s">
        <v>1480</v>
      </c>
      <c r="D219" s="43"/>
      <c r="E219" s="260">
        <f t="shared" si="3"/>
        <v>-1</v>
      </c>
      <c r="F219" s="43">
        <v>6</v>
      </c>
      <c r="G219" s="47"/>
      <c r="H219" s="47"/>
      <c r="I219" s="47"/>
    </row>
    <row r="220" spans="1:9" ht="12.75">
      <c r="A220" s="42" t="s">
        <v>720</v>
      </c>
      <c r="B220" s="42" t="s">
        <v>1290</v>
      </c>
      <c r="C220" s="240" t="s">
        <v>1492</v>
      </c>
      <c r="D220" s="43"/>
      <c r="E220" s="260">
        <f t="shared" si="3"/>
        <v>-1</v>
      </c>
      <c r="F220" s="43">
        <v>5</v>
      </c>
      <c r="G220" s="47"/>
      <c r="H220" s="47"/>
      <c r="I220" s="47"/>
    </row>
    <row r="221" spans="1:9" ht="12.75">
      <c r="A221" s="42" t="s">
        <v>1772</v>
      </c>
      <c r="B221" s="42" t="s">
        <v>1756</v>
      </c>
      <c r="C221" s="240" t="s">
        <v>1310</v>
      </c>
      <c r="D221" s="43"/>
      <c r="E221" s="260">
        <f t="shared" si="3"/>
        <v>-1</v>
      </c>
      <c r="F221" s="43">
        <v>4</v>
      </c>
      <c r="G221" s="47"/>
      <c r="H221" s="47"/>
      <c r="I221" s="47"/>
    </row>
    <row r="222" spans="1:9" ht="12.75">
      <c r="A222" s="42" t="s">
        <v>1758</v>
      </c>
      <c r="B222" s="42" t="s">
        <v>1731</v>
      </c>
      <c r="C222" s="240" t="s">
        <v>1479</v>
      </c>
      <c r="D222" s="43"/>
      <c r="E222" s="260">
        <f t="shared" si="3"/>
        <v>-1</v>
      </c>
      <c r="F222" s="43">
        <v>4</v>
      </c>
      <c r="G222" s="47"/>
      <c r="H222" s="47"/>
      <c r="I222" s="47"/>
    </row>
    <row r="223" spans="1:9" ht="12.75">
      <c r="A223" s="42" t="s">
        <v>1747</v>
      </c>
      <c r="B223" s="42" t="s">
        <v>726</v>
      </c>
      <c r="C223" s="240" t="s">
        <v>1481</v>
      </c>
      <c r="D223" s="43"/>
      <c r="E223" s="260">
        <f t="shared" si="3"/>
        <v>-1</v>
      </c>
      <c r="F223" s="43">
        <v>4</v>
      </c>
      <c r="G223" s="47"/>
      <c r="H223" s="47"/>
      <c r="I223" s="47"/>
    </row>
    <row r="224" spans="1:9" ht="12.75">
      <c r="A224" s="42" t="s">
        <v>1791</v>
      </c>
      <c r="B224" s="42" t="s">
        <v>1793</v>
      </c>
      <c r="C224" s="240" t="s">
        <v>727</v>
      </c>
      <c r="D224" s="43"/>
      <c r="E224" s="260">
        <f t="shared" si="3"/>
        <v>-1</v>
      </c>
      <c r="F224" s="43">
        <v>3</v>
      </c>
      <c r="G224" s="47"/>
      <c r="H224" s="47"/>
      <c r="I224" s="47"/>
    </row>
    <row r="225" spans="1:9" ht="12.75">
      <c r="A225" s="42" t="s">
        <v>729</v>
      </c>
      <c r="B225" s="42" t="s">
        <v>1748</v>
      </c>
      <c r="C225" s="240" t="s">
        <v>1490</v>
      </c>
      <c r="D225" s="43"/>
      <c r="E225" s="260">
        <f t="shared" si="3"/>
        <v>-1</v>
      </c>
      <c r="F225" s="43">
        <v>3</v>
      </c>
      <c r="G225" s="47"/>
      <c r="H225" s="47"/>
      <c r="I225" s="47"/>
    </row>
    <row r="226" spans="1:9" ht="12.75">
      <c r="A226" s="42" t="s">
        <v>1760</v>
      </c>
      <c r="B226" s="42" t="s">
        <v>734</v>
      </c>
      <c r="C226" s="240" t="s">
        <v>604</v>
      </c>
      <c r="D226" s="43"/>
      <c r="E226" s="260">
        <f t="shared" si="3"/>
        <v>-1</v>
      </c>
      <c r="F226" s="43">
        <v>3</v>
      </c>
      <c r="G226" s="47"/>
      <c r="H226" s="47"/>
      <c r="I226" s="47"/>
    </row>
    <row r="227" spans="1:9" ht="12.75">
      <c r="A227" s="42" t="s">
        <v>1760</v>
      </c>
      <c r="B227" s="42" t="s">
        <v>1731</v>
      </c>
      <c r="C227" s="240" t="s">
        <v>1489</v>
      </c>
      <c r="D227" s="43"/>
      <c r="E227" s="260">
        <f t="shared" si="3"/>
        <v>-1</v>
      </c>
      <c r="F227" s="43">
        <v>3</v>
      </c>
      <c r="G227" s="47"/>
      <c r="H227" s="47"/>
      <c r="I227" s="47"/>
    </row>
    <row r="228" spans="1:9" ht="12.75">
      <c r="A228" s="42" t="s">
        <v>1747</v>
      </c>
      <c r="B228" s="42" t="s">
        <v>1477</v>
      </c>
      <c r="C228" s="240" t="s">
        <v>1478</v>
      </c>
      <c r="D228" s="43"/>
      <c r="E228" s="260">
        <f t="shared" si="3"/>
        <v>-1</v>
      </c>
      <c r="F228" s="43">
        <v>3</v>
      </c>
      <c r="G228" s="47"/>
      <c r="H228" s="47"/>
      <c r="I228" s="47"/>
    </row>
    <row r="229" spans="1:9" ht="12.75">
      <c r="A229" s="42" t="s">
        <v>1776</v>
      </c>
      <c r="B229" s="42" t="s">
        <v>1756</v>
      </c>
      <c r="C229" s="240" t="s">
        <v>1497</v>
      </c>
      <c r="D229" s="43"/>
      <c r="E229" s="260">
        <f t="shared" si="3"/>
        <v>-1</v>
      </c>
      <c r="F229" s="43">
        <v>2</v>
      </c>
      <c r="G229" s="47"/>
      <c r="H229" s="47"/>
      <c r="I229" s="47"/>
    </row>
    <row r="230" spans="1:9" ht="12.75">
      <c r="A230" s="42" t="s">
        <v>1696</v>
      </c>
      <c r="B230" s="42" t="s">
        <v>1756</v>
      </c>
      <c r="C230" s="240" t="s">
        <v>1495</v>
      </c>
      <c r="D230" s="43"/>
      <c r="E230" s="260">
        <f t="shared" si="3"/>
        <v>-1</v>
      </c>
      <c r="F230" s="43">
        <v>2</v>
      </c>
      <c r="G230" s="47"/>
      <c r="H230" s="47"/>
      <c r="I230" s="47"/>
    </row>
    <row r="231" spans="1:9" ht="12.75">
      <c r="A231" s="42" t="s">
        <v>1760</v>
      </c>
      <c r="B231" s="42" t="s">
        <v>739</v>
      </c>
      <c r="C231" s="240" t="s">
        <v>1488</v>
      </c>
      <c r="D231" s="43"/>
      <c r="E231" s="260">
        <f t="shared" si="3"/>
        <v>-1</v>
      </c>
      <c r="F231" s="43">
        <v>2</v>
      </c>
      <c r="G231" s="47"/>
      <c r="H231" s="47"/>
      <c r="I231" s="47"/>
    </row>
    <row r="232" spans="1:9" ht="12.75">
      <c r="A232" s="42" t="s">
        <v>1751</v>
      </c>
      <c r="B232" s="42" t="s">
        <v>736</v>
      </c>
      <c r="C232" s="240" t="s">
        <v>1485</v>
      </c>
      <c r="D232" s="43"/>
      <c r="E232" s="260">
        <f t="shared" si="3"/>
        <v>-1</v>
      </c>
      <c r="F232" s="43">
        <v>2</v>
      </c>
      <c r="G232" s="47"/>
      <c r="H232" s="47"/>
      <c r="I232" s="47"/>
    </row>
    <row r="233" spans="1:9" ht="12.75">
      <c r="A233" s="42" t="s">
        <v>1751</v>
      </c>
      <c r="B233" s="42" t="s">
        <v>1487</v>
      </c>
      <c r="C233" s="240" t="s">
        <v>1486</v>
      </c>
      <c r="D233" s="43"/>
      <c r="E233" s="260">
        <f t="shared" si="3"/>
        <v>-1</v>
      </c>
      <c r="F233" s="43">
        <v>2</v>
      </c>
      <c r="G233" s="47"/>
      <c r="H233" s="47"/>
      <c r="I233" s="47"/>
    </row>
    <row r="234" spans="1:9" ht="12.75">
      <c r="A234" s="42" t="s">
        <v>742</v>
      </c>
      <c r="B234" s="42" t="s">
        <v>1756</v>
      </c>
      <c r="C234" s="240" t="s">
        <v>1482</v>
      </c>
      <c r="D234" s="43"/>
      <c r="E234" s="260">
        <f t="shared" si="3"/>
        <v>-1</v>
      </c>
      <c r="F234" s="43">
        <v>2</v>
      </c>
      <c r="G234" s="47"/>
      <c r="H234" s="47"/>
      <c r="I234" s="47"/>
    </row>
    <row r="235" spans="1:9" ht="12.75">
      <c r="A235" s="42" t="s">
        <v>1752</v>
      </c>
      <c r="B235" s="42" t="s">
        <v>740</v>
      </c>
      <c r="C235" s="240" t="s">
        <v>645</v>
      </c>
      <c r="D235" s="43"/>
      <c r="E235" s="260">
        <f t="shared" si="3"/>
        <v>-1</v>
      </c>
      <c r="F235" s="43">
        <v>2</v>
      </c>
      <c r="G235" s="47"/>
      <c r="H235" s="47"/>
      <c r="I235" s="47"/>
    </row>
    <row r="236" spans="1:9" ht="12.75">
      <c r="A236" s="42" t="s">
        <v>1747</v>
      </c>
      <c r="B236" s="42" t="s">
        <v>741</v>
      </c>
      <c r="C236" s="240" t="s">
        <v>256</v>
      </c>
      <c r="D236" s="43"/>
      <c r="E236" s="260">
        <f t="shared" si="3"/>
        <v>-1</v>
      </c>
      <c r="F236" s="43">
        <v>2</v>
      </c>
      <c r="G236" s="47"/>
      <c r="H236" s="47"/>
      <c r="I236" s="47"/>
    </row>
    <row r="237" spans="1:9" ht="12.75">
      <c r="A237" s="42" t="s">
        <v>737</v>
      </c>
      <c r="B237" s="42" t="s">
        <v>1789</v>
      </c>
      <c r="C237" s="240" t="s">
        <v>776</v>
      </c>
      <c r="D237" s="43"/>
      <c r="E237" s="260">
        <f t="shared" si="3"/>
        <v>-1</v>
      </c>
      <c r="F237" s="43">
        <v>2</v>
      </c>
      <c r="G237" s="47"/>
      <c r="H237" s="47"/>
      <c r="I237" s="47"/>
    </row>
    <row r="238" spans="1:9" ht="12.75">
      <c r="A238" s="42" t="s">
        <v>1703</v>
      </c>
      <c r="B238" s="42" t="s">
        <v>1756</v>
      </c>
      <c r="C238" s="240" t="s">
        <v>1498</v>
      </c>
      <c r="D238" s="43"/>
      <c r="E238" s="260">
        <f t="shared" si="3"/>
        <v>-1</v>
      </c>
      <c r="F238" s="43">
        <v>1</v>
      </c>
      <c r="G238" s="47"/>
      <c r="H238" s="47"/>
      <c r="I238" s="47"/>
    </row>
    <row r="239" spans="1:9" ht="12.75">
      <c r="A239" s="42" t="s">
        <v>1776</v>
      </c>
      <c r="B239" s="42" t="s">
        <v>1789</v>
      </c>
      <c r="C239" s="240" t="s">
        <v>775</v>
      </c>
      <c r="D239" s="43"/>
      <c r="E239" s="260">
        <f t="shared" si="3"/>
        <v>-1</v>
      </c>
      <c r="F239" s="43">
        <v>1</v>
      </c>
      <c r="G239" s="47"/>
      <c r="H239" s="47"/>
      <c r="I239" s="47"/>
    </row>
    <row r="240" spans="1:9" ht="12.75">
      <c r="A240" s="42" t="s">
        <v>1806</v>
      </c>
      <c r="B240" s="42" t="s">
        <v>1737</v>
      </c>
      <c r="C240" s="240" t="s">
        <v>1496</v>
      </c>
      <c r="D240" s="43"/>
      <c r="E240" s="260">
        <f t="shared" si="3"/>
        <v>-1</v>
      </c>
      <c r="F240" s="43">
        <v>1</v>
      </c>
      <c r="G240" s="47"/>
      <c r="H240" s="47"/>
      <c r="I240" s="47"/>
    </row>
    <row r="241" spans="1:9" ht="12.75">
      <c r="A241" s="42" t="s">
        <v>1696</v>
      </c>
      <c r="B241" s="42" t="s">
        <v>1748</v>
      </c>
      <c r="C241" s="240" t="s">
        <v>646</v>
      </c>
      <c r="D241" s="43"/>
      <c r="E241" s="260">
        <f t="shared" si="3"/>
        <v>-1</v>
      </c>
      <c r="F241" s="43">
        <v>1</v>
      </c>
      <c r="G241" s="47"/>
      <c r="H241" s="47"/>
      <c r="I241" s="47"/>
    </row>
    <row r="242" spans="1:9" ht="12.75">
      <c r="A242" s="42" t="s">
        <v>1778</v>
      </c>
      <c r="B242" s="42" t="s">
        <v>1737</v>
      </c>
      <c r="C242" s="240" t="s">
        <v>1360</v>
      </c>
      <c r="D242" s="43"/>
      <c r="E242" s="260">
        <f t="shared" si="3"/>
        <v>-1</v>
      </c>
      <c r="F242" s="43">
        <v>1</v>
      </c>
      <c r="G242" s="47"/>
      <c r="H242" s="47"/>
      <c r="I242" s="47"/>
    </row>
    <row r="243" spans="1:9" ht="12.75">
      <c r="A243" s="42" t="s">
        <v>1778</v>
      </c>
      <c r="B243" s="42" t="s">
        <v>1089</v>
      </c>
      <c r="C243" s="240" t="s">
        <v>1494</v>
      </c>
      <c r="D243" s="43"/>
      <c r="E243" s="260">
        <f t="shared" si="3"/>
        <v>-1</v>
      </c>
      <c r="F243" s="43">
        <v>1</v>
      </c>
      <c r="G243" s="47"/>
      <c r="H243" s="47"/>
      <c r="I243" s="47"/>
    </row>
    <row r="244" spans="1:9" ht="12.75">
      <c r="A244" s="42" t="s">
        <v>774</v>
      </c>
      <c r="B244" s="42" t="s">
        <v>1789</v>
      </c>
      <c r="C244" s="240" t="s">
        <v>721</v>
      </c>
      <c r="D244" s="43"/>
      <c r="E244" s="260">
        <f t="shared" si="3"/>
        <v>-1</v>
      </c>
      <c r="F244" s="43">
        <v>1</v>
      </c>
      <c r="G244" s="47"/>
      <c r="H244" s="47"/>
      <c r="I244" s="47"/>
    </row>
    <row r="245" spans="1:9" ht="12.75">
      <c r="A245" s="42" t="s">
        <v>1798</v>
      </c>
      <c r="B245" s="42" t="s">
        <v>1789</v>
      </c>
      <c r="C245" s="240" t="s">
        <v>772</v>
      </c>
      <c r="D245" s="43"/>
      <c r="E245" s="260">
        <f t="shared" si="3"/>
        <v>-1</v>
      </c>
      <c r="F245" s="43">
        <v>1</v>
      </c>
      <c r="G245" s="47"/>
      <c r="H245" s="47"/>
      <c r="I245" s="47"/>
    </row>
    <row r="246" spans="1:9" ht="12.75">
      <c r="A246" s="42" t="s">
        <v>746</v>
      </c>
      <c r="B246" s="42" t="s">
        <v>1290</v>
      </c>
      <c r="C246" s="240" t="s">
        <v>1491</v>
      </c>
      <c r="D246" s="43"/>
      <c r="E246" s="260">
        <f t="shared" si="3"/>
        <v>-1</v>
      </c>
      <c r="F246" s="43">
        <v>1</v>
      </c>
      <c r="G246" s="47"/>
      <c r="H246" s="47"/>
      <c r="I246" s="47"/>
    </row>
    <row r="247" spans="1:9" ht="12.75">
      <c r="A247" s="42" t="s">
        <v>744</v>
      </c>
      <c r="B247" s="42" t="s">
        <v>1290</v>
      </c>
      <c r="C247" s="240" t="s">
        <v>644</v>
      </c>
      <c r="D247" s="43"/>
      <c r="E247" s="260">
        <f t="shared" si="3"/>
        <v>-1</v>
      </c>
      <c r="F247" s="43">
        <v>1</v>
      </c>
      <c r="G247" s="47"/>
      <c r="H247" s="47"/>
      <c r="I247" s="47"/>
    </row>
    <row r="248" spans="1:9" ht="12.75">
      <c r="A248" s="42" t="s">
        <v>1751</v>
      </c>
      <c r="B248" s="42" t="s">
        <v>747</v>
      </c>
      <c r="C248" s="240" t="s">
        <v>1493</v>
      </c>
      <c r="D248" s="43"/>
      <c r="E248" s="260">
        <f t="shared" si="3"/>
        <v>-1</v>
      </c>
      <c r="F248" s="43">
        <v>1</v>
      </c>
      <c r="G248" s="47"/>
      <c r="H248" s="47"/>
      <c r="I248" s="47"/>
    </row>
    <row r="249" spans="1:9" ht="12.75">
      <c r="A249" s="42" t="s">
        <v>1767</v>
      </c>
      <c r="B249" s="42" t="s">
        <v>1290</v>
      </c>
      <c r="C249" s="240" t="s">
        <v>1484</v>
      </c>
      <c r="D249" s="43"/>
      <c r="E249" s="260">
        <f t="shared" si="3"/>
        <v>-1</v>
      </c>
      <c r="F249" s="43">
        <v>1</v>
      </c>
      <c r="G249" s="47"/>
      <c r="H249" s="47"/>
      <c r="I249" s="47"/>
    </row>
    <row r="250" spans="1:9" ht="12.75">
      <c r="A250" s="42" t="s">
        <v>778</v>
      </c>
      <c r="B250" s="42" t="s">
        <v>1756</v>
      </c>
      <c r="C250" s="240" t="s">
        <v>1483</v>
      </c>
      <c r="D250" s="43"/>
      <c r="E250" s="260">
        <f t="shared" si="3"/>
        <v>-1</v>
      </c>
      <c r="F250" s="43">
        <v>1</v>
      </c>
      <c r="G250" s="47"/>
      <c r="H250" s="47"/>
      <c r="I250" s="47"/>
    </row>
    <row r="251" spans="1:9" ht="12.75">
      <c r="A251" s="42" t="s">
        <v>1699</v>
      </c>
      <c r="B251" s="42" t="s">
        <v>1789</v>
      </c>
      <c r="C251" s="240" t="s">
        <v>1710</v>
      </c>
      <c r="D251" s="43"/>
      <c r="E251" s="260">
        <f t="shared" si="3"/>
        <v>-1</v>
      </c>
      <c r="F251" s="43">
        <v>1</v>
      </c>
      <c r="G251" s="47"/>
      <c r="H251" s="47"/>
      <c r="I251" s="47"/>
    </row>
    <row r="252" spans="1:9" ht="12.75">
      <c r="A252" s="42" t="s">
        <v>1773</v>
      </c>
      <c r="B252" s="42" t="s">
        <v>1756</v>
      </c>
      <c r="C252" s="240" t="s">
        <v>1499</v>
      </c>
      <c r="D252" s="43"/>
      <c r="E252" s="260">
        <f t="shared" si="3"/>
        <v>-1</v>
      </c>
      <c r="F252" s="43">
        <v>1</v>
      </c>
      <c r="G252" s="47"/>
      <c r="H252" s="47"/>
      <c r="I252" s="47"/>
    </row>
    <row r="253" spans="7:9" ht="12.75">
      <c r="G253" s="47"/>
      <c r="H253" s="47"/>
      <c r="I253" s="47"/>
    </row>
    <row r="254" spans="1:9" ht="12.75">
      <c r="A254" s="42"/>
      <c r="B254" s="42"/>
      <c r="C254" s="240"/>
      <c r="D254" s="43"/>
      <c r="E254" s="260"/>
      <c r="F254" s="43"/>
      <c r="G254" s="47"/>
      <c r="H254" s="47"/>
      <c r="I254" s="47"/>
    </row>
    <row r="255" spans="1:8" ht="14.25">
      <c r="A255" s="458" t="s">
        <v>411</v>
      </c>
      <c r="B255" s="111"/>
      <c r="C255" s="398"/>
      <c r="D255" s="28"/>
      <c r="E255" s="488"/>
      <c r="F255" s="9"/>
      <c r="G255" s="9"/>
      <c r="H255" s="9"/>
    </row>
    <row r="256" spans="1:8" ht="12.75">
      <c r="A256" s="14" t="s">
        <v>1107</v>
      </c>
      <c r="B256" s="9"/>
      <c r="C256" s="295"/>
      <c r="D256" s="9"/>
      <c r="E256" s="462"/>
      <c r="F256" s="9"/>
      <c r="G256" s="9"/>
      <c r="H256" s="9"/>
    </row>
    <row r="257" spans="1:8" ht="12.75">
      <c r="A257" s="20" t="s">
        <v>1108</v>
      </c>
      <c r="B257" s="21"/>
      <c r="C257" s="399"/>
      <c r="D257" s="9"/>
      <c r="E257" s="462"/>
      <c r="F257" s="9"/>
      <c r="G257" s="9"/>
      <c r="H257" s="9"/>
    </row>
    <row r="258" spans="1:8" ht="12.75">
      <c r="A258" s="20" t="s">
        <v>1109</v>
      </c>
      <c r="B258" s="21"/>
      <c r="C258" s="399"/>
      <c r="D258" s="9"/>
      <c r="E258" s="462"/>
      <c r="F258" s="9"/>
      <c r="G258" s="9"/>
      <c r="H258" s="9"/>
    </row>
    <row r="259" spans="1:8" ht="12.75">
      <c r="A259" s="20" t="s">
        <v>1110</v>
      </c>
      <c r="B259" s="21"/>
      <c r="C259" s="399"/>
      <c r="D259" s="9"/>
      <c r="E259" s="462"/>
      <c r="F259" s="9"/>
      <c r="G259" s="9"/>
      <c r="H259" s="9"/>
    </row>
    <row r="260" spans="1:8" ht="21" customHeight="1">
      <c r="A260" s="458" t="s">
        <v>412</v>
      </c>
      <c r="B260" s="21"/>
      <c r="C260" s="399"/>
      <c r="D260" s="9"/>
      <c r="E260" s="462"/>
      <c r="F260" s="9"/>
      <c r="G260" s="9"/>
      <c r="H260" s="9"/>
    </row>
    <row r="261" spans="1:8" ht="12.75">
      <c r="A261" s="19" t="s">
        <v>1111</v>
      </c>
      <c r="B261" s="21"/>
      <c r="C261" s="399"/>
      <c r="D261" s="9"/>
      <c r="E261" s="462"/>
      <c r="F261" s="9"/>
      <c r="G261" s="9"/>
      <c r="H261" s="9"/>
    </row>
    <row r="262" spans="1:8" ht="12.75">
      <c r="A262" s="23"/>
      <c r="B262" s="22"/>
      <c r="C262" s="400"/>
      <c r="D262" s="22"/>
      <c r="E262" s="463"/>
      <c r="F262" s="22"/>
      <c r="G262" s="22"/>
      <c r="H262" s="22"/>
    </row>
    <row r="263" spans="1:8" ht="14.25">
      <c r="A263" s="489" t="s">
        <v>413</v>
      </c>
      <c r="B263" s="22"/>
      <c r="C263" s="400"/>
      <c r="D263" s="22"/>
      <c r="E263" s="463"/>
      <c r="F263" s="22"/>
      <c r="G263" s="22"/>
      <c r="H263" s="22"/>
    </row>
    <row r="264" spans="1:8" ht="12.75">
      <c r="A264" s="23"/>
      <c r="B264" s="22"/>
      <c r="C264" s="400"/>
      <c r="D264" s="22"/>
      <c r="E264" s="463"/>
      <c r="F264" s="22"/>
      <c r="G264" s="22"/>
      <c r="H264" s="22"/>
    </row>
    <row r="265" spans="1:8" ht="12.75">
      <c r="A265" s="23"/>
      <c r="B265" s="22"/>
      <c r="C265" s="400"/>
      <c r="D265" s="22"/>
      <c r="E265" s="463"/>
      <c r="F265" s="22"/>
      <c r="G265" s="22"/>
      <c r="H265" s="22"/>
    </row>
    <row r="266" spans="1:8" ht="12.75">
      <c r="A266" s="23"/>
      <c r="B266" s="22"/>
      <c r="C266" s="400"/>
      <c r="D266" s="22"/>
      <c r="E266" s="463"/>
      <c r="F266" s="22"/>
      <c r="G266" s="22"/>
      <c r="H266" s="22"/>
    </row>
    <row r="267" spans="1:8" ht="12.75">
      <c r="A267" s="23"/>
      <c r="B267" s="22"/>
      <c r="C267" s="400"/>
      <c r="D267" s="22"/>
      <c r="E267" s="463"/>
      <c r="F267" s="22"/>
      <c r="G267" s="22"/>
      <c r="H267" s="22"/>
    </row>
    <row r="268" spans="1:8" ht="12.75">
      <c r="A268" s="23"/>
      <c r="B268" s="22"/>
      <c r="C268" s="400"/>
      <c r="D268" s="22"/>
      <c r="E268" s="463"/>
      <c r="F268" s="22"/>
      <c r="G268" s="22"/>
      <c r="H268" s="22"/>
    </row>
    <row r="269" spans="1:8" ht="12.75">
      <c r="A269" s="23"/>
      <c r="B269" s="22"/>
      <c r="C269" s="400"/>
      <c r="D269" s="22"/>
      <c r="E269" s="463"/>
      <c r="F269" s="22"/>
      <c r="G269" s="22"/>
      <c r="H269" s="22"/>
    </row>
    <row r="270" spans="1:8" ht="12.75">
      <c r="A270" s="23"/>
      <c r="B270" s="22"/>
      <c r="C270" s="400"/>
      <c r="D270" s="22"/>
      <c r="E270" s="463"/>
      <c r="F270" s="22"/>
      <c r="G270" s="22"/>
      <c r="H270" s="22"/>
    </row>
    <row r="271" spans="1:8" ht="12.75">
      <c r="A271" s="23"/>
      <c r="B271" s="22"/>
      <c r="C271" s="400"/>
      <c r="D271" s="22"/>
      <c r="E271" s="463"/>
      <c r="F271" s="22"/>
      <c r="G271" s="22"/>
      <c r="H271" s="22"/>
    </row>
    <row r="272" spans="1:8" ht="12.75">
      <c r="A272" s="23"/>
      <c r="B272" s="22"/>
      <c r="C272" s="400"/>
      <c r="D272" s="22"/>
      <c r="E272" s="463"/>
      <c r="F272" s="22"/>
      <c r="G272" s="22"/>
      <c r="H272" s="22"/>
    </row>
    <row r="273" spans="1:8" ht="12.75">
      <c r="A273" s="23"/>
      <c r="B273" s="22"/>
      <c r="C273" s="400"/>
      <c r="D273" s="22"/>
      <c r="E273" s="463"/>
      <c r="F273" s="22"/>
      <c r="G273" s="22"/>
      <c r="H273" s="22"/>
    </row>
    <row r="274" spans="1:8" ht="12.75">
      <c r="A274" s="23"/>
      <c r="B274" s="22"/>
      <c r="C274" s="400"/>
      <c r="D274" s="22"/>
      <c r="E274" s="463"/>
      <c r="F274" s="22"/>
      <c r="G274" s="22"/>
      <c r="H274" s="22"/>
    </row>
    <row r="275" spans="1:8" ht="12.75">
      <c r="A275" s="23"/>
      <c r="B275" s="22"/>
      <c r="C275" s="400"/>
      <c r="D275" s="22"/>
      <c r="E275" s="463"/>
      <c r="F275" s="22"/>
      <c r="G275" s="22"/>
      <c r="H275" s="22"/>
    </row>
    <row r="276" spans="1:8" ht="12.75">
      <c r="A276" s="23"/>
      <c r="B276" s="22"/>
      <c r="C276" s="400"/>
      <c r="D276" s="22"/>
      <c r="E276" s="463"/>
      <c r="F276" s="22"/>
      <c r="G276" s="22"/>
      <c r="H276" s="22"/>
    </row>
    <row r="277" spans="1:8" ht="12.75">
      <c r="A277" s="23"/>
      <c r="B277" s="22"/>
      <c r="C277" s="400"/>
      <c r="D277" s="22"/>
      <c r="E277" s="463"/>
      <c r="F277" s="22"/>
      <c r="G277" s="22"/>
      <c r="H277" s="22"/>
    </row>
    <row r="278" spans="1:8" ht="12.75">
      <c r="A278" s="23"/>
      <c r="B278" s="22"/>
      <c r="C278" s="400"/>
      <c r="D278" s="22"/>
      <c r="E278" s="463"/>
      <c r="F278" s="22"/>
      <c r="G278" s="22"/>
      <c r="H278" s="22"/>
    </row>
    <row r="279" spans="1:8" ht="12.75">
      <c r="A279" s="23"/>
      <c r="B279" s="22"/>
      <c r="C279" s="400"/>
      <c r="D279" s="22"/>
      <c r="E279" s="463"/>
      <c r="F279" s="22"/>
      <c r="G279" s="22"/>
      <c r="H279" s="22"/>
    </row>
    <row r="280" spans="1:8" ht="12.75">
      <c r="A280" s="23"/>
      <c r="B280" s="22"/>
      <c r="C280" s="400"/>
      <c r="D280" s="22"/>
      <c r="E280" s="463"/>
      <c r="F280" s="22"/>
      <c r="G280" s="22"/>
      <c r="H280" s="22"/>
    </row>
    <row r="281" spans="1:8" ht="12.75">
      <c r="A281" s="23"/>
      <c r="B281" s="22"/>
      <c r="C281" s="400"/>
      <c r="D281" s="22"/>
      <c r="E281" s="463"/>
      <c r="F281" s="22"/>
      <c r="G281" s="22"/>
      <c r="H281" s="22"/>
    </row>
  </sheetData>
  <printOptions horizontalCentered="1"/>
  <pageMargins left="0.67" right="0.25" top="1.14" bottom="0.86" header="0.5" footer="0.3937007874015748"/>
  <pageSetup horizontalDpi="300" verticalDpi="300" orientation="portrait" r:id="rId1"/>
  <headerFooter alignWithMargins="0">
    <oddHeader xml:space="preserve">&amp;C&amp;"Arial,Bold"&amp;12TABLE 120E.  CHARGES ENTERED IN APSIN, BY AGENCY 
(HIGHEST TO LOWEST VOLUME) </oddHeader>
    <oddFooter>&amp;L&amp;8&amp;F  &amp;A&amp;R&amp;8&amp;P of &amp;N</oddFooter>
  </headerFooter>
</worksheet>
</file>

<file path=xl/worksheets/sheet2.xml><?xml version="1.0" encoding="utf-8"?>
<worksheet xmlns="http://schemas.openxmlformats.org/spreadsheetml/2006/main" xmlns:r="http://schemas.openxmlformats.org/officeDocument/2006/relationships">
  <dimension ref="A1:E47"/>
  <sheetViews>
    <sheetView workbookViewId="0" topLeftCell="A37">
      <selection activeCell="N15" sqref="N15"/>
    </sheetView>
  </sheetViews>
  <sheetFormatPr defaultColWidth="9.140625" defaultRowHeight="12.75"/>
  <cols>
    <col min="1" max="1" width="2.140625" style="37" customWidth="1"/>
    <col min="2" max="2" width="10.8515625" style="37" customWidth="1"/>
    <col min="3" max="3" width="5.140625" style="24" customWidth="1"/>
    <col min="4" max="4" width="68.00390625" style="0" customWidth="1"/>
    <col min="5" max="5" width="6.7109375" style="127" customWidth="1"/>
  </cols>
  <sheetData>
    <row r="1" spans="1:5" ht="15" customHeight="1">
      <c r="A1" s="700" t="s">
        <v>916</v>
      </c>
      <c r="B1" s="701"/>
      <c r="C1" s="702"/>
      <c r="D1" s="703"/>
      <c r="E1" s="704">
        <v>3</v>
      </c>
    </row>
    <row r="2" spans="1:5" ht="15" customHeight="1">
      <c r="A2" s="705"/>
      <c r="B2" s="701" t="s">
        <v>922</v>
      </c>
      <c r="C2" s="702" t="s">
        <v>878</v>
      </c>
      <c r="D2" s="703" t="s">
        <v>1421</v>
      </c>
      <c r="E2" s="703">
        <v>4</v>
      </c>
    </row>
    <row r="3" spans="1:5" ht="15" customHeight="1">
      <c r="A3" s="701"/>
      <c r="B3" s="701" t="s">
        <v>922</v>
      </c>
      <c r="C3" s="702" t="s">
        <v>879</v>
      </c>
      <c r="D3" s="703" t="s">
        <v>1422</v>
      </c>
      <c r="E3" s="703">
        <v>7</v>
      </c>
    </row>
    <row r="4" spans="1:5" ht="15" customHeight="1">
      <c r="A4" s="701"/>
      <c r="B4" s="701"/>
      <c r="C4" s="702"/>
      <c r="D4" s="703"/>
      <c r="E4" s="703"/>
    </row>
    <row r="5" spans="1:5" s="391" customFormat="1" ht="15" customHeight="1">
      <c r="A5" s="700" t="s">
        <v>1819</v>
      </c>
      <c r="B5" s="706"/>
      <c r="C5" s="707"/>
      <c r="D5" s="708" t="s">
        <v>1820</v>
      </c>
      <c r="E5" s="708">
        <v>9</v>
      </c>
    </row>
    <row r="6" spans="1:5" ht="15" customHeight="1">
      <c r="A6" s="705"/>
      <c r="B6" s="701" t="s">
        <v>917</v>
      </c>
      <c r="C6" s="702" t="s">
        <v>878</v>
      </c>
      <c r="D6" s="703" t="s">
        <v>1857</v>
      </c>
      <c r="E6" s="703">
        <v>9</v>
      </c>
    </row>
    <row r="7" spans="1:5" ht="15" customHeight="1">
      <c r="A7" s="705"/>
      <c r="B7" s="701"/>
      <c r="C7" s="702"/>
      <c r="D7" s="703"/>
      <c r="E7" s="703"/>
    </row>
    <row r="8" spans="1:5" s="391" customFormat="1" ht="15" customHeight="1">
      <c r="A8" s="700" t="s">
        <v>1821</v>
      </c>
      <c r="B8" s="706"/>
      <c r="C8" s="707"/>
      <c r="D8" s="708" t="s">
        <v>1822</v>
      </c>
      <c r="E8" s="708">
        <v>10</v>
      </c>
    </row>
    <row r="9" spans="1:5" ht="15" customHeight="1">
      <c r="A9" s="705"/>
      <c r="B9" s="701" t="s">
        <v>918</v>
      </c>
      <c r="C9" s="702" t="s">
        <v>878</v>
      </c>
      <c r="D9" s="703" t="s">
        <v>1861</v>
      </c>
      <c r="E9" s="703">
        <v>11</v>
      </c>
    </row>
    <row r="10" spans="1:5" ht="15" customHeight="1">
      <c r="A10" s="705"/>
      <c r="B10" s="701" t="s">
        <v>918</v>
      </c>
      <c r="C10" s="702" t="s">
        <v>879</v>
      </c>
      <c r="D10" s="703" t="s">
        <v>768</v>
      </c>
      <c r="E10" s="703">
        <v>12</v>
      </c>
    </row>
    <row r="11" spans="1:5" ht="15" customHeight="1">
      <c r="A11" s="705"/>
      <c r="B11" s="701" t="s">
        <v>918</v>
      </c>
      <c r="C11" s="702" t="s">
        <v>880</v>
      </c>
      <c r="D11" s="703" t="s">
        <v>1163</v>
      </c>
      <c r="E11" s="703">
        <v>13</v>
      </c>
    </row>
    <row r="12" spans="1:5" ht="15" customHeight="1">
      <c r="A12" s="705"/>
      <c r="B12" s="701" t="s">
        <v>918</v>
      </c>
      <c r="C12" s="702" t="s">
        <v>881</v>
      </c>
      <c r="D12" s="703" t="s">
        <v>1862</v>
      </c>
      <c r="E12" s="703">
        <v>14</v>
      </c>
    </row>
    <row r="13" spans="1:5" ht="15" customHeight="1">
      <c r="A13" s="705"/>
      <c r="B13" s="701" t="s">
        <v>918</v>
      </c>
      <c r="C13" s="702" t="s">
        <v>882</v>
      </c>
      <c r="D13" s="703" t="s">
        <v>1863</v>
      </c>
      <c r="E13" s="703">
        <v>15</v>
      </c>
    </row>
    <row r="14" spans="1:5" ht="15" customHeight="1">
      <c r="A14" s="705"/>
      <c r="B14" s="701" t="s">
        <v>918</v>
      </c>
      <c r="C14" s="702" t="s">
        <v>883</v>
      </c>
      <c r="D14" s="703" t="s">
        <v>664</v>
      </c>
      <c r="E14" s="703">
        <v>21</v>
      </c>
    </row>
    <row r="15" spans="1:5" ht="15" customHeight="1">
      <c r="A15" s="705"/>
      <c r="B15" s="701"/>
      <c r="C15" s="702"/>
      <c r="D15" s="703"/>
      <c r="E15" s="703"/>
    </row>
    <row r="16" spans="1:5" ht="15" customHeight="1">
      <c r="A16" s="700" t="s">
        <v>1823</v>
      </c>
      <c r="B16" s="706"/>
      <c r="C16" s="707"/>
      <c r="D16" s="708" t="s">
        <v>1824</v>
      </c>
      <c r="E16" s="708">
        <v>22</v>
      </c>
    </row>
    <row r="17" spans="1:5" ht="15" customHeight="1">
      <c r="A17" s="705"/>
      <c r="B17" s="701" t="s">
        <v>919</v>
      </c>
      <c r="C17" s="702" t="s">
        <v>878</v>
      </c>
      <c r="D17" s="703" t="s">
        <v>1103</v>
      </c>
      <c r="E17" s="703">
        <v>23</v>
      </c>
    </row>
    <row r="18" spans="1:5" ht="15" customHeight="1">
      <c r="A18" s="701"/>
      <c r="B18" s="701" t="s">
        <v>919</v>
      </c>
      <c r="C18" s="702" t="s">
        <v>879</v>
      </c>
      <c r="D18" s="703" t="s">
        <v>1104</v>
      </c>
      <c r="E18" s="703">
        <v>24</v>
      </c>
    </row>
    <row r="19" spans="1:5" ht="15" customHeight="1">
      <c r="A19" s="701"/>
      <c r="B19" s="701" t="s">
        <v>919</v>
      </c>
      <c r="C19" s="702" t="s">
        <v>880</v>
      </c>
      <c r="D19" s="703" t="s">
        <v>1033</v>
      </c>
      <c r="E19" s="703">
        <v>25</v>
      </c>
    </row>
    <row r="20" spans="1:5" ht="15" customHeight="1">
      <c r="A20" s="701"/>
      <c r="B20" s="701" t="s">
        <v>919</v>
      </c>
      <c r="C20" s="702" t="s">
        <v>881</v>
      </c>
      <c r="D20" s="703" t="s">
        <v>1105</v>
      </c>
      <c r="E20" s="703">
        <v>26</v>
      </c>
    </row>
    <row r="21" spans="1:5" ht="15" customHeight="1">
      <c r="A21" s="701"/>
      <c r="B21" s="701" t="s">
        <v>919</v>
      </c>
      <c r="C21" s="702" t="s">
        <v>882</v>
      </c>
      <c r="D21" s="703" t="s">
        <v>1040</v>
      </c>
      <c r="E21" s="703">
        <v>27</v>
      </c>
    </row>
    <row r="22" spans="1:5" ht="15" customHeight="1">
      <c r="A22" s="701"/>
      <c r="B22" s="701" t="s">
        <v>919</v>
      </c>
      <c r="C22" s="702" t="s">
        <v>883</v>
      </c>
      <c r="D22" s="703" t="s">
        <v>1047</v>
      </c>
      <c r="E22" s="703">
        <v>33</v>
      </c>
    </row>
    <row r="23" spans="1:5" ht="15" customHeight="1">
      <c r="A23" s="701"/>
      <c r="B23" s="701" t="s">
        <v>919</v>
      </c>
      <c r="C23" s="702" t="s">
        <v>884</v>
      </c>
      <c r="D23" s="703" t="s">
        <v>928</v>
      </c>
      <c r="E23" s="703">
        <v>37</v>
      </c>
    </row>
    <row r="24" spans="1:5" ht="15" customHeight="1">
      <c r="A24" s="701"/>
      <c r="B24" s="701" t="s">
        <v>919</v>
      </c>
      <c r="C24" s="702" t="s">
        <v>885</v>
      </c>
      <c r="D24" s="703" t="s">
        <v>930</v>
      </c>
      <c r="E24" s="703">
        <v>41</v>
      </c>
    </row>
    <row r="25" spans="1:5" ht="15" customHeight="1">
      <c r="A25" s="701"/>
      <c r="B25" s="701"/>
      <c r="C25" s="702"/>
      <c r="D25" s="709"/>
      <c r="E25" s="703"/>
    </row>
    <row r="26" spans="1:5" ht="15" customHeight="1">
      <c r="A26" s="700" t="s">
        <v>1825</v>
      </c>
      <c r="B26" s="706"/>
      <c r="C26" s="707"/>
      <c r="D26" s="708" t="s">
        <v>1826</v>
      </c>
      <c r="E26" s="708">
        <v>42</v>
      </c>
    </row>
    <row r="27" spans="1:5" ht="15" customHeight="1">
      <c r="A27" s="701"/>
      <c r="B27" s="701" t="s">
        <v>920</v>
      </c>
      <c r="C27" s="702" t="s">
        <v>878</v>
      </c>
      <c r="D27" s="703" t="s">
        <v>931</v>
      </c>
      <c r="E27" s="703">
        <v>42</v>
      </c>
    </row>
    <row r="28" spans="1:5" ht="15" customHeight="1">
      <c r="A28" s="701"/>
      <c r="B28" s="701"/>
      <c r="C28" s="702"/>
      <c r="D28" s="703"/>
      <c r="E28" s="703"/>
    </row>
    <row r="29" spans="1:5" ht="15" customHeight="1">
      <c r="A29" s="700" t="s">
        <v>1827</v>
      </c>
      <c r="B29" s="704"/>
      <c r="C29" s="707"/>
      <c r="D29" s="708" t="s">
        <v>1144</v>
      </c>
      <c r="E29" s="708">
        <v>44</v>
      </c>
    </row>
    <row r="30" spans="1:5" ht="15" customHeight="1">
      <c r="A30" s="700"/>
      <c r="B30" s="701" t="s">
        <v>1143</v>
      </c>
      <c r="C30" s="702" t="s">
        <v>878</v>
      </c>
      <c r="D30" s="703" t="s">
        <v>1058</v>
      </c>
      <c r="E30" s="703">
        <v>44</v>
      </c>
    </row>
    <row r="31" spans="1:5" ht="15" customHeight="1">
      <c r="A31" s="705"/>
      <c r="B31" s="705"/>
      <c r="C31" s="710"/>
      <c r="D31" s="703"/>
      <c r="E31" s="703"/>
    </row>
    <row r="32" spans="1:5" ht="15" customHeight="1">
      <c r="A32" s="700" t="s">
        <v>1828</v>
      </c>
      <c r="B32" s="704"/>
      <c r="C32" s="707"/>
      <c r="D32" s="708" t="s">
        <v>1829</v>
      </c>
      <c r="E32" s="708">
        <v>46</v>
      </c>
    </row>
    <row r="33" spans="1:5" ht="15" customHeight="1">
      <c r="A33" s="701"/>
      <c r="B33" s="701" t="s">
        <v>921</v>
      </c>
      <c r="C33" s="702" t="s">
        <v>878</v>
      </c>
      <c r="D33" s="703" t="s">
        <v>1057</v>
      </c>
      <c r="E33" s="703">
        <v>47</v>
      </c>
    </row>
    <row r="34" spans="1:5" ht="15" customHeight="1">
      <c r="A34" s="701"/>
      <c r="B34" s="701" t="s">
        <v>921</v>
      </c>
      <c r="C34" s="702" t="s">
        <v>879</v>
      </c>
      <c r="D34" s="703" t="s">
        <v>1059</v>
      </c>
      <c r="E34" s="703">
        <v>49</v>
      </c>
    </row>
    <row r="35" spans="1:5" ht="15" customHeight="1">
      <c r="A35" s="701"/>
      <c r="B35" s="701" t="s">
        <v>921</v>
      </c>
      <c r="C35" s="702" t="s">
        <v>880</v>
      </c>
      <c r="D35" s="703" t="s">
        <v>1060</v>
      </c>
      <c r="E35" s="703">
        <v>52</v>
      </c>
    </row>
    <row r="36" spans="1:5" ht="15" customHeight="1">
      <c r="A36" s="701"/>
      <c r="B36" s="701"/>
      <c r="C36" s="702"/>
      <c r="D36" s="703"/>
      <c r="E36" s="703"/>
    </row>
    <row r="37" spans="1:5" ht="15" customHeight="1">
      <c r="A37" s="700" t="s">
        <v>1830</v>
      </c>
      <c r="B37" s="706"/>
      <c r="C37" s="707"/>
      <c r="D37" s="708" t="s">
        <v>1831</v>
      </c>
      <c r="E37" s="708">
        <v>53</v>
      </c>
    </row>
    <row r="38" spans="1:5" ht="15" customHeight="1">
      <c r="A38" s="702"/>
      <c r="B38" s="701" t="s">
        <v>1200</v>
      </c>
      <c r="C38" s="702" t="s">
        <v>878</v>
      </c>
      <c r="D38" s="703" t="s">
        <v>925</v>
      </c>
      <c r="E38" s="703">
        <v>54</v>
      </c>
    </row>
    <row r="39" spans="1:5" ht="15" customHeight="1">
      <c r="A39" s="702"/>
      <c r="B39" s="701"/>
      <c r="C39" s="702"/>
      <c r="D39" s="703"/>
      <c r="E39" s="703"/>
    </row>
    <row r="40" spans="1:5" ht="15" customHeight="1">
      <c r="A40" s="700" t="s">
        <v>1832</v>
      </c>
      <c r="B40" s="706"/>
      <c r="C40" s="707"/>
      <c r="D40" s="708" t="s">
        <v>1833</v>
      </c>
      <c r="E40" s="708">
        <v>55</v>
      </c>
    </row>
    <row r="41" spans="1:5" ht="15" customHeight="1">
      <c r="A41" s="702"/>
      <c r="B41" s="701" t="s">
        <v>926</v>
      </c>
      <c r="C41" s="702" t="s">
        <v>878</v>
      </c>
      <c r="D41" s="703" t="s">
        <v>1071</v>
      </c>
      <c r="E41" s="703">
        <v>55</v>
      </c>
    </row>
    <row r="42" spans="1:5" ht="15" customHeight="1">
      <c r="A42" s="702"/>
      <c r="B42" s="701"/>
      <c r="C42" s="702"/>
      <c r="D42" s="703"/>
      <c r="E42" s="703"/>
    </row>
    <row r="43" spans="1:5" ht="15" customHeight="1">
      <c r="A43" s="700" t="s">
        <v>1834</v>
      </c>
      <c r="B43" s="706"/>
      <c r="C43" s="707"/>
      <c r="D43" s="708" t="s">
        <v>1835</v>
      </c>
      <c r="E43" s="708">
        <v>56</v>
      </c>
    </row>
    <row r="44" spans="1:5" ht="15" customHeight="1">
      <c r="A44" s="702"/>
      <c r="B44" s="701"/>
      <c r="C44" s="702"/>
      <c r="D44" s="703"/>
      <c r="E44" s="703"/>
    </row>
    <row r="45" spans="1:5" ht="15" customHeight="1">
      <c r="A45" s="700" t="s">
        <v>1836</v>
      </c>
      <c r="B45" s="706"/>
      <c r="C45" s="707"/>
      <c r="D45" s="708" t="s">
        <v>1837</v>
      </c>
      <c r="E45" s="708">
        <v>56</v>
      </c>
    </row>
    <row r="46" spans="1:5" ht="15" customHeight="1">
      <c r="A46" s="701"/>
      <c r="B46" s="701"/>
      <c r="C46" s="702"/>
      <c r="D46" s="703"/>
      <c r="E46" s="703"/>
    </row>
    <row r="47" spans="1:5" ht="15" customHeight="1">
      <c r="A47" s="702" t="s">
        <v>1838</v>
      </c>
      <c r="B47" s="701"/>
      <c r="C47" s="702"/>
      <c r="D47" s="703" t="s">
        <v>1839</v>
      </c>
      <c r="E47" s="703">
        <v>57</v>
      </c>
    </row>
  </sheetData>
  <printOptions horizontalCentered="1"/>
  <pageMargins left="0.7874015748031497" right="0.3937007874015748" top="0.7874015748031497" bottom="0.51" header="0.38" footer="0.3937007874015748"/>
  <pageSetup horizontalDpi="300" verticalDpi="300" orientation="portrait" r:id="rId1"/>
  <headerFooter alignWithMargins="0">
    <oddHeader>&amp;C&amp;"Arial,Bold"&amp;12TABLE OF CONTENTS</oddHeader>
  </headerFooter>
</worksheet>
</file>

<file path=xl/worksheets/sheet20.xml><?xml version="1.0" encoding="utf-8"?>
<worksheet xmlns="http://schemas.openxmlformats.org/spreadsheetml/2006/main" xmlns:r="http://schemas.openxmlformats.org/officeDocument/2006/relationships">
  <sheetPr>
    <outlinePr summaryBelow="0"/>
  </sheetPr>
  <dimension ref="A1:P115"/>
  <sheetViews>
    <sheetView zoomScale="76" zoomScaleNormal="76" workbookViewId="0" topLeftCell="A1">
      <pane ySplit="1" topLeftCell="BM2" activePane="bottomLeft" state="frozen"/>
      <selection pane="topLeft" activeCell="D4" sqref="D4"/>
      <selection pane="bottomLeft" activeCell="B1" sqref="B1"/>
    </sheetView>
  </sheetViews>
  <sheetFormatPr defaultColWidth="9.140625" defaultRowHeight="12.75" outlineLevelRow="2"/>
  <cols>
    <col min="1" max="1" width="7.8515625" style="44" hidden="1" customWidth="1"/>
    <col min="2" max="2" width="17.28125" style="44" customWidth="1"/>
    <col min="3" max="3" width="2.421875" style="44" customWidth="1"/>
    <col min="4" max="4" width="18.7109375" style="44" customWidth="1"/>
    <col min="5" max="5" width="11.140625" style="44" customWidth="1"/>
    <col min="6" max="6" width="8.140625" style="44" hidden="1" customWidth="1"/>
    <col min="7" max="7" width="7.7109375" style="258" customWidth="1"/>
    <col min="8" max="8" width="26.28125" style="50" customWidth="1"/>
    <col min="9" max="9" width="7.28125" style="50" hidden="1" customWidth="1"/>
    <col min="10" max="10" width="7.140625" style="258" customWidth="1"/>
    <col min="11" max="11" width="14.57421875" style="50" customWidth="1"/>
    <col min="12" max="12" width="8.421875" style="50" hidden="1" customWidth="1"/>
    <col min="13" max="13" width="6.7109375" style="258" customWidth="1"/>
    <col min="14" max="14" width="12.8515625" style="50" customWidth="1"/>
    <col min="15" max="15" width="7.8515625" style="50" hidden="1" customWidth="1"/>
    <col min="16" max="16" width="7.140625" style="258" customWidth="1"/>
    <col min="17" max="16384" width="13.7109375" style="44" customWidth="1"/>
  </cols>
  <sheetData>
    <row r="1" spans="1:16" s="49" customFormat="1" ht="32.25" customHeight="1">
      <c r="A1" s="168" t="s">
        <v>784</v>
      </c>
      <c r="B1" s="235" t="s">
        <v>420</v>
      </c>
      <c r="C1" s="40"/>
      <c r="D1" s="40"/>
      <c r="E1" s="51" t="s">
        <v>417</v>
      </c>
      <c r="F1" s="51" t="s">
        <v>1046</v>
      </c>
      <c r="G1" s="668" t="s">
        <v>801</v>
      </c>
      <c r="H1" s="51" t="s">
        <v>422</v>
      </c>
      <c r="I1" s="51" t="s">
        <v>1046</v>
      </c>
      <c r="J1" s="255" t="s">
        <v>801</v>
      </c>
      <c r="K1" s="51" t="s">
        <v>423</v>
      </c>
      <c r="L1" s="51" t="s">
        <v>1046</v>
      </c>
      <c r="M1" s="255" t="s">
        <v>801</v>
      </c>
      <c r="N1" s="51" t="s">
        <v>424</v>
      </c>
      <c r="O1" s="51" t="s">
        <v>1046</v>
      </c>
      <c r="P1" s="255" t="s">
        <v>801</v>
      </c>
    </row>
    <row r="2" spans="1:16" s="403" customFormat="1" ht="29.25" customHeight="1">
      <c r="A2" s="47"/>
      <c r="B2" s="53" t="s">
        <v>1045</v>
      </c>
      <c r="C2" s="47"/>
      <c r="D2" s="47"/>
      <c r="E2" s="254">
        <v>40822</v>
      </c>
      <c r="F2" s="254"/>
      <c r="G2" s="259">
        <v>0.65</v>
      </c>
      <c r="H2" s="254">
        <v>2290</v>
      </c>
      <c r="I2" s="254"/>
      <c r="J2" s="260">
        <v>0.74</v>
      </c>
      <c r="K2" s="254">
        <v>19960</v>
      </c>
      <c r="L2" s="254"/>
      <c r="M2" s="288">
        <v>0.71</v>
      </c>
      <c r="N2" s="254">
        <v>18572</v>
      </c>
      <c r="O2" s="254"/>
      <c r="P2" s="259">
        <v>0.57</v>
      </c>
    </row>
    <row r="3" spans="1:16" s="403" customFormat="1" ht="21.75" customHeight="1">
      <c r="A3" s="47"/>
      <c r="B3" s="118" t="s">
        <v>807</v>
      </c>
      <c r="C3" s="53"/>
      <c r="D3" s="53"/>
      <c r="E3" s="254">
        <f>SUBTOTAL(9,E4:E24)</f>
        <v>4978</v>
      </c>
      <c r="F3" s="254">
        <f>SUM(F4:F24)</f>
        <v>3219.69</v>
      </c>
      <c r="G3" s="256">
        <f>F3/E3</f>
        <v>0.6467838489353154</v>
      </c>
      <c r="H3" s="254">
        <f>SUBTOTAL(9,H4:H24)</f>
        <v>2215</v>
      </c>
      <c r="I3" s="254">
        <f>SUM(I4:I24)</f>
        <v>1614.1300000000006</v>
      </c>
      <c r="J3" s="256">
        <f>I3/H3</f>
        <v>0.7287268623024833</v>
      </c>
      <c r="K3" s="254">
        <f>SUBTOTAL(9,K4:K24)</f>
        <v>345</v>
      </c>
      <c r="L3" s="254">
        <f>SUM(L4:L24)</f>
        <v>245.81</v>
      </c>
      <c r="M3" s="256">
        <f>L3/K3</f>
        <v>0.7124927536231884</v>
      </c>
      <c r="N3" s="254">
        <f>SUBTOTAL(9,N4:N24)</f>
        <v>2418</v>
      </c>
      <c r="O3" s="254">
        <f>SUM(O4:O24)</f>
        <v>1361.4100000000005</v>
      </c>
      <c r="P3" s="256">
        <f>O3/N3</f>
        <v>0.563031430934657</v>
      </c>
    </row>
    <row r="4" spans="1:16" s="403" customFormat="1" ht="11.25">
      <c r="A4" s="47"/>
      <c r="B4" s="47" t="s">
        <v>1793</v>
      </c>
      <c r="C4" s="47"/>
      <c r="D4" s="47" t="s">
        <v>1747</v>
      </c>
      <c r="E4" s="254">
        <v>1861</v>
      </c>
      <c r="F4" s="43">
        <f aca="true" t="shared" si="0" ref="F4:F24">PRODUCT(E4,G4)</f>
        <v>1246.8700000000001</v>
      </c>
      <c r="G4" s="259">
        <v>0.67</v>
      </c>
      <c r="H4" s="43">
        <v>985</v>
      </c>
      <c r="I4" s="43">
        <f aca="true" t="shared" si="1" ref="I4:I24">PRODUCT(H4,J4)</f>
        <v>738.75</v>
      </c>
      <c r="J4" s="259">
        <v>0.75</v>
      </c>
      <c r="K4" s="43">
        <v>129</v>
      </c>
      <c r="L4" s="43">
        <f aca="true" t="shared" si="2" ref="L4:L24">PRODUCT(K4,M4)</f>
        <v>92.88</v>
      </c>
      <c r="M4" s="259">
        <v>0.72</v>
      </c>
      <c r="N4" s="43">
        <v>747</v>
      </c>
      <c r="O4" s="43">
        <f aca="true" t="shared" si="3" ref="O4:O24">PRODUCT(N4,P4)</f>
        <v>418.32000000000005</v>
      </c>
      <c r="P4" s="259">
        <v>0.56</v>
      </c>
    </row>
    <row r="5" spans="1:16" s="403" customFormat="1" ht="11.25">
      <c r="A5" s="47"/>
      <c r="B5" s="47" t="s">
        <v>1793</v>
      </c>
      <c r="C5" s="47"/>
      <c r="D5" s="47" t="s">
        <v>1749</v>
      </c>
      <c r="E5" s="254">
        <v>975</v>
      </c>
      <c r="F5" s="43">
        <f t="shared" si="0"/>
        <v>594.75</v>
      </c>
      <c r="G5" s="259">
        <v>0.61</v>
      </c>
      <c r="H5" s="43">
        <v>404</v>
      </c>
      <c r="I5" s="43">
        <f t="shared" si="1"/>
        <v>270.68</v>
      </c>
      <c r="J5" s="259">
        <v>0.67</v>
      </c>
      <c r="K5" s="43">
        <v>89</v>
      </c>
      <c r="L5" s="43">
        <f t="shared" si="2"/>
        <v>62.3</v>
      </c>
      <c r="M5" s="259">
        <v>0.7</v>
      </c>
      <c r="N5" s="43">
        <v>482</v>
      </c>
      <c r="O5" s="43">
        <f t="shared" si="3"/>
        <v>260.28000000000003</v>
      </c>
      <c r="P5" s="259">
        <v>0.54</v>
      </c>
    </row>
    <row r="6" spans="1:16" s="403" customFormat="1" ht="11.25">
      <c r="A6" s="47"/>
      <c r="B6" s="47" t="s">
        <v>1793</v>
      </c>
      <c r="C6" s="47"/>
      <c r="D6" s="47" t="s">
        <v>1755</v>
      </c>
      <c r="E6" s="254">
        <v>554</v>
      </c>
      <c r="F6" s="43">
        <f t="shared" si="0"/>
        <v>332.4</v>
      </c>
      <c r="G6" s="259">
        <v>0.6</v>
      </c>
      <c r="H6" s="43">
        <v>178</v>
      </c>
      <c r="I6" s="43">
        <f t="shared" si="1"/>
        <v>135.28</v>
      </c>
      <c r="J6" s="259">
        <v>0.76</v>
      </c>
      <c r="K6" s="43">
        <v>19</v>
      </c>
      <c r="L6" s="43">
        <f t="shared" si="2"/>
        <v>15.959999999999999</v>
      </c>
      <c r="M6" s="259">
        <v>0.84</v>
      </c>
      <c r="N6" s="43">
        <v>357</v>
      </c>
      <c r="O6" s="43">
        <f t="shared" si="3"/>
        <v>182.07</v>
      </c>
      <c r="P6" s="259">
        <v>0.51</v>
      </c>
    </row>
    <row r="7" spans="1:16" s="403" customFormat="1" ht="11.25">
      <c r="A7" s="47"/>
      <c r="B7" s="47" t="s">
        <v>1793</v>
      </c>
      <c r="C7" s="47"/>
      <c r="D7" s="47" t="s">
        <v>1764</v>
      </c>
      <c r="E7" s="254">
        <v>296</v>
      </c>
      <c r="F7" s="43">
        <f t="shared" si="0"/>
        <v>180.56</v>
      </c>
      <c r="G7" s="259">
        <v>0.61</v>
      </c>
      <c r="H7" s="43">
        <v>120</v>
      </c>
      <c r="I7" s="43">
        <f t="shared" si="1"/>
        <v>85.19999999999999</v>
      </c>
      <c r="J7" s="259">
        <v>0.71</v>
      </c>
      <c r="K7" s="43">
        <v>24</v>
      </c>
      <c r="L7" s="43">
        <f t="shared" si="2"/>
        <v>18</v>
      </c>
      <c r="M7" s="259">
        <v>0.75</v>
      </c>
      <c r="N7" s="43">
        <v>152</v>
      </c>
      <c r="O7" s="43">
        <f t="shared" si="3"/>
        <v>76</v>
      </c>
      <c r="P7" s="259">
        <v>0.5</v>
      </c>
    </row>
    <row r="8" spans="1:16" s="403" customFormat="1" ht="11.25">
      <c r="A8" s="47"/>
      <c r="B8" s="47" t="s">
        <v>1793</v>
      </c>
      <c r="C8" s="47"/>
      <c r="D8" s="47" t="s">
        <v>1760</v>
      </c>
      <c r="E8" s="254">
        <v>260</v>
      </c>
      <c r="F8" s="43">
        <f t="shared" si="0"/>
        <v>189.79999999999998</v>
      </c>
      <c r="G8" s="259">
        <v>0.73</v>
      </c>
      <c r="H8" s="43">
        <v>99</v>
      </c>
      <c r="I8" s="43">
        <f t="shared" si="1"/>
        <v>84.14999999999999</v>
      </c>
      <c r="J8" s="259">
        <v>0.85</v>
      </c>
      <c r="K8" s="43">
        <v>15</v>
      </c>
      <c r="L8" s="43">
        <f t="shared" si="2"/>
        <v>9.9</v>
      </c>
      <c r="M8" s="259">
        <v>0.66</v>
      </c>
      <c r="N8" s="43">
        <v>146</v>
      </c>
      <c r="O8" s="43">
        <f t="shared" si="3"/>
        <v>94.9</v>
      </c>
      <c r="P8" s="259">
        <v>0.65</v>
      </c>
    </row>
    <row r="9" spans="1:16" s="403" customFormat="1" ht="11.25">
      <c r="A9" s="47"/>
      <c r="B9" s="47" t="s">
        <v>1793</v>
      </c>
      <c r="C9" s="47"/>
      <c r="D9" s="47" t="s">
        <v>1758</v>
      </c>
      <c r="E9" s="254">
        <v>202</v>
      </c>
      <c r="F9" s="43">
        <f t="shared" si="0"/>
        <v>129.28</v>
      </c>
      <c r="G9" s="259">
        <v>0.64</v>
      </c>
      <c r="H9" s="43">
        <v>92</v>
      </c>
      <c r="I9" s="43">
        <f t="shared" si="1"/>
        <v>57.96</v>
      </c>
      <c r="J9" s="259">
        <v>0.63</v>
      </c>
      <c r="K9" s="43">
        <v>13</v>
      </c>
      <c r="L9" s="43">
        <f t="shared" si="2"/>
        <v>11.96</v>
      </c>
      <c r="M9" s="259">
        <v>0.92</v>
      </c>
      <c r="N9" s="43">
        <v>97</v>
      </c>
      <c r="O9" s="43">
        <f t="shared" si="3"/>
        <v>59.17</v>
      </c>
      <c r="P9" s="259">
        <v>0.61</v>
      </c>
    </row>
    <row r="10" spans="1:16" s="403" customFormat="1" ht="11.25">
      <c r="A10" s="47"/>
      <c r="B10" s="47" t="s">
        <v>1793</v>
      </c>
      <c r="C10" s="47"/>
      <c r="D10" s="47" t="s">
        <v>1768</v>
      </c>
      <c r="E10" s="254">
        <v>188</v>
      </c>
      <c r="F10" s="43">
        <f t="shared" si="0"/>
        <v>122.2</v>
      </c>
      <c r="G10" s="259">
        <v>0.65</v>
      </c>
      <c r="H10" s="43">
        <v>43</v>
      </c>
      <c r="I10" s="43">
        <f t="shared" si="1"/>
        <v>38.7</v>
      </c>
      <c r="J10" s="259">
        <v>0.9</v>
      </c>
      <c r="K10" s="43">
        <v>9</v>
      </c>
      <c r="L10" s="43">
        <f t="shared" si="2"/>
        <v>4.95</v>
      </c>
      <c r="M10" s="259">
        <v>0.55</v>
      </c>
      <c r="N10" s="43">
        <v>136</v>
      </c>
      <c r="O10" s="43">
        <f t="shared" si="3"/>
        <v>78.88</v>
      </c>
      <c r="P10" s="259">
        <v>0.58</v>
      </c>
    </row>
    <row r="11" spans="1:16" s="403" customFormat="1" ht="11.25">
      <c r="A11" s="47"/>
      <c r="B11" s="47" t="s">
        <v>1793</v>
      </c>
      <c r="C11" s="47"/>
      <c r="D11" s="47" t="s">
        <v>1751</v>
      </c>
      <c r="E11" s="254">
        <v>177</v>
      </c>
      <c r="F11" s="43">
        <f t="shared" si="0"/>
        <v>93.81</v>
      </c>
      <c r="G11" s="259">
        <v>0.53</v>
      </c>
      <c r="H11" s="43">
        <v>106</v>
      </c>
      <c r="I11" s="43">
        <f t="shared" si="1"/>
        <v>56.18</v>
      </c>
      <c r="J11" s="259">
        <v>0.53</v>
      </c>
      <c r="K11" s="43">
        <v>14</v>
      </c>
      <c r="L11" s="43">
        <f t="shared" si="2"/>
        <v>3.9200000000000004</v>
      </c>
      <c r="M11" s="259">
        <v>0.28</v>
      </c>
      <c r="N11" s="43">
        <v>57</v>
      </c>
      <c r="O11" s="43">
        <f t="shared" si="3"/>
        <v>33.629999999999995</v>
      </c>
      <c r="P11" s="259">
        <v>0.59</v>
      </c>
    </row>
    <row r="12" spans="1:16" s="403" customFormat="1" ht="11.25">
      <c r="A12" s="47"/>
      <c r="B12" s="47" t="s">
        <v>1793</v>
      </c>
      <c r="C12" s="47"/>
      <c r="D12" s="47" t="s">
        <v>1294</v>
      </c>
      <c r="E12" s="254">
        <v>108</v>
      </c>
      <c r="F12" s="43">
        <f t="shared" si="0"/>
        <v>69.12</v>
      </c>
      <c r="G12" s="259">
        <v>0.64</v>
      </c>
      <c r="H12" s="43">
        <v>33</v>
      </c>
      <c r="I12" s="43">
        <f t="shared" si="1"/>
        <v>28.71</v>
      </c>
      <c r="J12" s="259">
        <v>0.87</v>
      </c>
      <c r="K12" s="43">
        <v>8</v>
      </c>
      <c r="L12" s="43">
        <f t="shared" si="2"/>
        <v>8</v>
      </c>
      <c r="M12" s="259">
        <v>1</v>
      </c>
      <c r="N12" s="43">
        <v>67</v>
      </c>
      <c r="O12" s="43">
        <f t="shared" si="3"/>
        <v>32.83</v>
      </c>
      <c r="P12" s="259">
        <v>0.49</v>
      </c>
    </row>
    <row r="13" spans="1:16" s="403" customFormat="1" ht="11.25">
      <c r="A13" s="47"/>
      <c r="B13" s="47" t="s">
        <v>1793</v>
      </c>
      <c r="C13" s="47"/>
      <c r="D13" s="47" t="s">
        <v>1698</v>
      </c>
      <c r="E13" s="254">
        <v>86</v>
      </c>
      <c r="F13" s="43">
        <f t="shared" si="0"/>
        <v>53.32</v>
      </c>
      <c r="G13" s="259">
        <v>0.62</v>
      </c>
      <c r="H13" s="43">
        <v>38</v>
      </c>
      <c r="I13" s="43">
        <f t="shared" si="1"/>
        <v>26.979999999999997</v>
      </c>
      <c r="J13" s="259">
        <v>0.71</v>
      </c>
      <c r="K13" s="43">
        <v>10</v>
      </c>
      <c r="L13" s="43">
        <f t="shared" si="2"/>
        <v>7</v>
      </c>
      <c r="M13" s="259">
        <v>0.7</v>
      </c>
      <c r="N13" s="43">
        <v>38</v>
      </c>
      <c r="O13" s="43">
        <f t="shared" si="3"/>
        <v>19.76</v>
      </c>
      <c r="P13" s="259">
        <v>0.52</v>
      </c>
    </row>
    <row r="14" spans="1:16" s="403" customFormat="1" ht="11.25">
      <c r="A14" s="47"/>
      <c r="B14" s="47" t="s">
        <v>1793</v>
      </c>
      <c r="C14" s="47"/>
      <c r="D14" s="47" t="s">
        <v>1765</v>
      </c>
      <c r="E14" s="254">
        <v>66</v>
      </c>
      <c r="F14" s="43">
        <f t="shared" si="0"/>
        <v>60.720000000000006</v>
      </c>
      <c r="G14" s="259">
        <v>0.92</v>
      </c>
      <c r="H14" s="43">
        <v>34</v>
      </c>
      <c r="I14" s="43">
        <f t="shared" si="1"/>
        <v>31.959999999999997</v>
      </c>
      <c r="J14" s="259">
        <v>0.94</v>
      </c>
      <c r="K14" s="43">
        <v>2</v>
      </c>
      <c r="L14" s="43">
        <f t="shared" si="2"/>
        <v>2</v>
      </c>
      <c r="M14" s="259">
        <v>1</v>
      </c>
      <c r="N14" s="43">
        <v>30</v>
      </c>
      <c r="O14" s="43">
        <f t="shared" si="3"/>
        <v>27</v>
      </c>
      <c r="P14" s="259">
        <v>0.9</v>
      </c>
    </row>
    <row r="15" spans="1:16" s="403" customFormat="1" ht="11.25">
      <c r="A15" s="47"/>
      <c r="B15" s="47" t="s">
        <v>1793</v>
      </c>
      <c r="C15" s="47"/>
      <c r="D15" s="47" t="s">
        <v>1772</v>
      </c>
      <c r="E15" s="254">
        <v>57</v>
      </c>
      <c r="F15" s="43">
        <f t="shared" si="0"/>
        <v>37.620000000000005</v>
      </c>
      <c r="G15" s="259">
        <v>0.66</v>
      </c>
      <c r="H15" s="43">
        <v>22</v>
      </c>
      <c r="I15" s="43">
        <f t="shared" si="1"/>
        <v>15.84</v>
      </c>
      <c r="J15" s="259">
        <v>0.72</v>
      </c>
      <c r="K15" s="43">
        <v>7</v>
      </c>
      <c r="L15" s="43">
        <f t="shared" si="2"/>
        <v>2.94</v>
      </c>
      <c r="M15" s="259">
        <v>0.42</v>
      </c>
      <c r="N15" s="43">
        <v>28</v>
      </c>
      <c r="O15" s="43">
        <f t="shared" si="3"/>
        <v>18.76</v>
      </c>
      <c r="P15" s="259">
        <v>0.67</v>
      </c>
    </row>
    <row r="16" spans="1:16" s="403" customFormat="1" ht="11.25">
      <c r="A16" s="47"/>
      <c r="B16" s="47" t="s">
        <v>1793</v>
      </c>
      <c r="C16" s="47"/>
      <c r="D16" s="47" t="s">
        <v>1776</v>
      </c>
      <c r="E16" s="254">
        <v>27</v>
      </c>
      <c r="F16" s="43">
        <f t="shared" si="0"/>
        <v>20.79</v>
      </c>
      <c r="G16" s="259">
        <v>0.77</v>
      </c>
      <c r="H16" s="43">
        <v>14</v>
      </c>
      <c r="I16" s="43">
        <f t="shared" si="1"/>
        <v>9.94</v>
      </c>
      <c r="J16" s="259">
        <v>0.71</v>
      </c>
      <c r="K16" s="43">
        <v>1</v>
      </c>
      <c r="L16" s="43">
        <f t="shared" si="2"/>
        <v>1</v>
      </c>
      <c r="M16" s="259">
        <v>1</v>
      </c>
      <c r="N16" s="43">
        <v>12</v>
      </c>
      <c r="O16" s="43">
        <f t="shared" si="3"/>
        <v>9.959999999999999</v>
      </c>
      <c r="P16" s="259">
        <v>0.83</v>
      </c>
    </row>
    <row r="17" spans="1:16" s="403" customFormat="1" ht="11.25">
      <c r="A17" s="47"/>
      <c r="B17" s="47" t="s">
        <v>1793</v>
      </c>
      <c r="C17" s="47"/>
      <c r="D17" s="47" t="s">
        <v>1792</v>
      </c>
      <c r="E17" s="254">
        <v>25</v>
      </c>
      <c r="F17" s="43">
        <f t="shared" si="0"/>
        <v>24</v>
      </c>
      <c r="G17" s="259">
        <v>0.96</v>
      </c>
      <c r="H17" s="43">
        <v>8</v>
      </c>
      <c r="I17" s="43">
        <f t="shared" si="1"/>
        <v>6.96</v>
      </c>
      <c r="J17" s="259">
        <v>0.87</v>
      </c>
      <c r="K17" s="43">
        <v>0</v>
      </c>
      <c r="L17" s="43">
        <f t="shared" si="2"/>
        <v>0</v>
      </c>
      <c r="M17" s="260">
        <v>0</v>
      </c>
      <c r="N17" s="43">
        <v>17</v>
      </c>
      <c r="O17" s="43">
        <f t="shared" si="3"/>
        <v>17</v>
      </c>
      <c r="P17" s="259">
        <v>1</v>
      </c>
    </row>
    <row r="18" spans="1:16" s="403" customFormat="1" ht="11.25">
      <c r="A18" s="47"/>
      <c r="B18" s="47" t="s">
        <v>1793</v>
      </c>
      <c r="C18" s="47"/>
      <c r="D18" s="47" t="s">
        <v>1798</v>
      </c>
      <c r="E18" s="254">
        <v>19</v>
      </c>
      <c r="F18" s="43">
        <f t="shared" si="0"/>
        <v>8.93</v>
      </c>
      <c r="G18" s="259">
        <v>0.47</v>
      </c>
      <c r="H18" s="43">
        <v>5</v>
      </c>
      <c r="I18" s="43">
        <f t="shared" si="1"/>
        <v>4</v>
      </c>
      <c r="J18" s="259">
        <v>0.8</v>
      </c>
      <c r="K18" s="43">
        <v>3</v>
      </c>
      <c r="L18" s="43">
        <f t="shared" si="2"/>
        <v>3</v>
      </c>
      <c r="M18" s="260">
        <v>1</v>
      </c>
      <c r="N18" s="43">
        <v>11</v>
      </c>
      <c r="O18" s="43">
        <f t="shared" si="3"/>
        <v>1.98</v>
      </c>
      <c r="P18" s="259">
        <v>0.18</v>
      </c>
    </row>
    <row r="19" spans="1:16" s="403" customFormat="1" ht="11.25">
      <c r="A19" s="47"/>
      <c r="B19" s="47" t="s">
        <v>1793</v>
      </c>
      <c r="C19" s="47"/>
      <c r="D19" s="47" t="s">
        <v>1774</v>
      </c>
      <c r="E19" s="254">
        <v>19</v>
      </c>
      <c r="F19" s="43">
        <f t="shared" si="0"/>
        <v>14.82</v>
      </c>
      <c r="G19" s="259">
        <v>0.78</v>
      </c>
      <c r="H19" s="43">
        <v>11</v>
      </c>
      <c r="I19" s="43">
        <f t="shared" si="1"/>
        <v>7.92</v>
      </c>
      <c r="J19" s="259">
        <v>0.72</v>
      </c>
      <c r="K19" s="43">
        <v>0</v>
      </c>
      <c r="L19" s="43">
        <f t="shared" si="2"/>
        <v>0</v>
      </c>
      <c r="M19" s="259">
        <v>0</v>
      </c>
      <c r="N19" s="43">
        <v>8</v>
      </c>
      <c r="O19" s="43">
        <f t="shared" si="3"/>
        <v>6.96</v>
      </c>
      <c r="P19" s="259">
        <v>0.87</v>
      </c>
    </row>
    <row r="20" spans="1:16" s="403" customFormat="1" ht="11.25">
      <c r="A20" s="47"/>
      <c r="B20" s="47" t="s">
        <v>1793</v>
      </c>
      <c r="C20" s="47"/>
      <c r="D20" s="47" t="s">
        <v>1767</v>
      </c>
      <c r="E20" s="254">
        <v>18</v>
      </c>
      <c r="F20" s="43">
        <f t="shared" si="0"/>
        <v>13.86</v>
      </c>
      <c r="G20" s="259">
        <v>0.77</v>
      </c>
      <c r="H20" s="43">
        <v>8</v>
      </c>
      <c r="I20" s="43">
        <f t="shared" si="1"/>
        <v>6.96</v>
      </c>
      <c r="J20" s="259">
        <v>0.87</v>
      </c>
      <c r="K20" s="43">
        <v>0</v>
      </c>
      <c r="L20" s="43">
        <f t="shared" si="2"/>
        <v>0</v>
      </c>
      <c r="M20" s="259">
        <v>0</v>
      </c>
      <c r="N20" s="43">
        <v>10</v>
      </c>
      <c r="O20" s="43">
        <f t="shared" si="3"/>
        <v>7</v>
      </c>
      <c r="P20" s="259">
        <v>0.7</v>
      </c>
    </row>
    <row r="21" spans="1:16" s="403" customFormat="1" ht="11.25">
      <c r="A21" s="47"/>
      <c r="B21" s="47" t="s">
        <v>1793</v>
      </c>
      <c r="C21" s="47"/>
      <c r="D21" s="47" t="s">
        <v>1791</v>
      </c>
      <c r="E21" s="254">
        <v>14</v>
      </c>
      <c r="F21" s="43">
        <f t="shared" si="0"/>
        <v>11.9</v>
      </c>
      <c r="G21" s="259">
        <v>0.85</v>
      </c>
      <c r="H21" s="43">
        <v>2</v>
      </c>
      <c r="I21" s="43">
        <f t="shared" si="1"/>
        <v>2</v>
      </c>
      <c r="J21" s="259">
        <v>1</v>
      </c>
      <c r="K21" s="43">
        <v>1</v>
      </c>
      <c r="L21" s="43">
        <f t="shared" si="2"/>
        <v>1</v>
      </c>
      <c r="M21" s="259">
        <v>1</v>
      </c>
      <c r="N21" s="43">
        <v>11</v>
      </c>
      <c r="O21" s="43">
        <f t="shared" si="3"/>
        <v>8.91</v>
      </c>
      <c r="P21" s="259">
        <v>0.81</v>
      </c>
    </row>
    <row r="22" spans="1:16" s="403" customFormat="1" ht="11.25">
      <c r="A22" s="47"/>
      <c r="B22" s="47" t="s">
        <v>1793</v>
      </c>
      <c r="C22" s="47"/>
      <c r="D22" s="47" t="s">
        <v>1699</v>
      </c>
      <c r="E22" s="254">
        <v>13</v>
      </c>
      <c r="F22" s="43">
        <f t="shared" si="0"/>
        <v>4.94</v>
      </c>
      <c r="G22" s="259">
        <v>0.38</v>
      </c>
      <c r="H22" s="43">
        <v>4</v>
      </c>
      <c r="I22" s="43">
        <f t="shared" si="1"/>
        <v>0</v>
      </c>
      <c r="J22" s="259">
        <v>0</v>
      </c>
      <c r="K22" s="43">
        <v>1</v>
      </c>
      <c r="L22" s="43">
        <f t="shared" si="2"/>
        <v>1</v>
      </c>
      <c r="M22" s="259">
        <v>1</v>
      </c>
      <c r="N22" s="43">
        <v>8</v>
      </c>
      <c r="O22" s="43">
        <f t="shared" si="3"/>
        <v>4</v>
      </c>
      <c r="P22" s="259">
        <v>0.5</v>
      </c>
    </row>
    <row r="23" spans="1:16" s="403" customFormat="1" ht="11.25">
      <c r="A23" s="47"/>
      <c r="B23" s="47" t="s">
        <v>1793</v>
      </c>
      <c r="C23" s="47"/>
      <c r="D23" s="47" t="s">
        <v>1720</v>
      </c>
      <c r="E23" s="254">
        <v>12</v>
      </c>
      <c r="F23" s="43">
        <f t="shared" si="0"/>
        <v>9</v>
      </c>
      <c r="G23" s="259">
        <v>0.75</v>
      </c>
      <c r="H23" s="43">
        <v>8</v>
      </c>
      <c r="I23" s="43">
        <f t="shared" si="1"/>
        <v>4.96</v>
      </c>
      <c r="J23" s="260">
        <v>0.62</v>
      </c>
      <c r="K23" s="43">
        <v>0</v>
      </c>
      <c r="L23" s="43">
        <f t="shared" si="2"/>
        <v>0</v>
      </c>
      <c r="M23" s="260">
        <v>0</v>
      </c>
      <c r="N23" s="43">
        <v>4</v>
      </c>
      <c r="O23" s="43">
        <f t="shared" si="3"/>
        <v>4</v>
      </c>
      <c r="P23" s="259">
        <v>1</v>
      </c>
    </row>
    <row r="24" spans="1:16" s="403" customFormat="1" ht="11.25">
      <c r="A24" s="47"/>
      <c r="B24" s="47" t="s">
        <v>1793</v>
      </c>
      <c r="C24" s="47"/>
      <c r="D24" s="47" t="s">
        <v>1783</v>
      </c>
      <c r="E24" s="254">
        <v>1</v>
      </c>
      <c r="F24" s="43">
        <f t="shared" si="0"/>
        <v>1</v>
      </c>
      <c r="G24" s="259">
        <v>1</v>
      </c>
      <c r="H24" s="43">
        <v>1</v>
      </c>
      <c r="I24" s="43">
        <f t="shared" si="1"/>
        <v>1</v>
      </c>
      <c r="J24" s="259">
        <v>1</v>
      </c>
      <c r="K24" s="43">
        <v>0</v>
      </c>
      <c r="L24" s="43">
        <f t="shared" si="2"/>
        <v>0</v>
      </c>
      <c r="M24" s="260">
        <v>0</v>
      </c>
      <c r="N24" s="43">
        <v>0</v>
      </c>
      <c r="O24" s="43">
        <f t="shared" si="3"/>
        <v>0</v>
      </c>
      <c r="P24" s="259">
        <v>0</v>
      </c>
    </row>
    <row r="25" spans="1:16" s="48" customFormat="1" ht="19.5" customHeight="1" outlineLevel="1">
      <c r="A25" s="53"/>
      <c r="B25" s="53" t="s">
        <v>809</v>
      </c>
      <c r="C25" s="53"/>
      <c r="D25" s="53"/>
      <c r="E25" s="254">
        <f>SUBTOTAL(9,E26:E51)</f>
        <v>29982</v>
      </c>
      <c r="F25" s="254">
        <f>SUM(F26:F51)</f>
        <v>19947.890000000003</v>
      </c>
      <c r="G25" s="256">
        <f>F25/E25</f>
        <v>0.6653288639850578</v>
      </c>
      <c r="H25" s="254">
        <f>SUBTOTAL(9,H26:H51)</f>
        <v>52</v>
      </c>
      <c r="I25" s="254">
        <f>SUM(I26:I51)</f>
        <v>43.92</v>
      </c>
      <c r="J25" s="256">
        <f>I25/H25</f>
        <v>0.8446153846153847</v>
      </c>
      <c r="K25" s="254">
        <f>SUBTOTAL(9,K26:K51)</f>
        <v>17802</v>
      </c>
      <c r="L25" s="254">
        <f>SUM(L26:L51)</f>
        <v>12697.56</v>
      </c>
      <c r="M25" s="256">
        <f>L25/K25</f>
        <v>0.7132659251769464</v>
      </c>
      <c r="N25" s="254">
        <f>SUBTOTAL(9,N26:N51)</f>
        <v>12128</v>
      </c>
      <c r="O25" s="254">
        <f>SUM(O26:O51)</f>
        <v>7221.610000000001</v>
      </c>
      <c r="P25" s="256">
        <f>O25/N25</f>
        <v>0.5954493733509235</v>
      </c>
    </row>
    <row r="26" spans="1:16" ht="11.25" outlineLevel="2">
      <c r="A26" s="47" t="s">
        <v>1799</v>
      </c>
      <c r="B26" s="47" t="s">
        <v>1753</v>
      </c>
      <c r="C26" s="47"/>
      <c r="D26" s="47" t="s">
        <v>1747</v>
      </c>
      <c r="E26" s="254">
        <v>10644</v>
      </c>
      <c r="F26" s="43">
        <f aca="true" t="shared" si="4" ref="F26:F76">PRODUCT(E26,G26)</f>
        <v>6705.72</v>
      </c>
      <c r="G26" s="259">
        <v>0.63</v>
      </c>
      <c r="H26" s="43">
        <v>15</v>
      </c>
      <c r="I26" s="43">
        <f aca="true" t="shared" si="5" ref="I26:I51">PRODUCT(H26,J26)</f>
        <v>12</v>
      </c>
      <c r="J26" s="259">
        <v>0.8</v>
      </c>
      <c r="K26" s="43">
        <v>6703</v>
      </c>
      <c r="L26" s="43">
        <f aca="true" t="shared" si="6" ref="L26:L51">PRODUCT(K26,M26)</f>
        <v>4625.07</v>
      </c>
      <c r="M26" s="259">
        <v>0.69</v>
      </c>
      <c r="N26" s="43">
        <v>3926</v>
      </c>
      <c r="O26" s="43">
        <f aca="true" t="shared" si="7" ref="O26:O51">PRODUCT(N26,P26)</f>
        <v>2120.04</v>
      </c>
      <c r="P26" s="259">
        <v>0.54</v>
      </c>
    </row>
    <row r="27" spans="1:16" ht="11.25" outlineLevel="2">
      <c r="A27" s="47" t="s">
        <v>790</v>
      </c>
      <c r="B27" s="47" t="s">
        <v>1753</v>
      </c>
      <c r="C27" s="47"/>
      <c r="D27" s="47" t="s">
        <v>1749</v>
      </c>
      <c r="E27" s="254">
        <v>4090</v>
      </c>
      <c r="F27" s="43">
        <f t="shared" si="4"/>
        <v>2658.5</v>
      </c>
      <c r="G27" s="259">
        <v>0.65</v>
      </c>
      <c r="H27" s="43">
        <v>8</v>
      </c>
      <c r="I27" s="43">
        <f t="shared" si="5"/>
        <v>6.96</v>
      </c>
      <c r="J27" s="259">
        <v>0.87</v>
      </c>
      <c r="K27" s="43">
        <v>2395</v>
      </c>
      <c r="L27" s="43">
        <f t="shared" si="6"/>
        <v>1628.6000000000001</v>
      </c>
      <c r="M27" s="259">
        <v>0.68</v>
      </c>
      <c r="N27" s="43">
        <v>1687</v>
      </c>
      <c r="O27" s="43">
        <f t="shared" si="7"/>
        <v>995.3299999999999</v>
      </c>
      <c r="P27" s="259">
        <v>0.59</v>
      </c>
    </row>
    <row r="28" spans="1:16" ht="11.25" outlineLevel="2">
      <c r="A28" s="47" t="s">
        <v>1724</v>
      </c>
      <c r="B28" s="47" t="s">
        <v>1753</v>
      </c>
      <c r="C28" s="47"/>
      <c r="D28" s="47" t="s">
        <v>1755</v>
      </c>
      <c r="E28" s="254">
        <v>2809</v>
      </c>
      <c r="F28" s="43">
        <f t="shared" si="4"/>
        <v>1938.2099999999998</v>
      </c>
      <c r="G28" s="259">
        <v>0.69</v>
      </c>
      <c r="H28" s="43">
        <v>9</v>
      </c>
      <c r="I28" s="43">
        <f t="shared" si="5"/>
        <v>9</v>
      </c>
      <c r="J28" s="259">
        <v>1</v>
      </c>
      <c r="K28" s="43">
        <v>1407</v>
      </c>
      <c r="L28" s="43">
        <f t="shared" si="6"/>
        <v>1055.25</v>
      </c>
      <c r="M28" s="259">
        <v>0.75</v>
      </c>
      <c r="N28" s="43">
        <v>1393</v>
      </c>
      <c r="O28" s="43">
        <f t="shared" si="7"/>
        <v>863.66</v>
      </c>
      <c r="P28" s="259">
        <v>0.62</v>
      </c>
    </row>
    <row r="29" spans="1:16" ht="11.25" outlineLevel="2">
      <c r="A29" s="47" t="s">
        <v>724</v>
      </c>
      <c r="B29" s="47" t="s">
        <v>1753</v>
      </c>
      <c r="C29" s="47"/>
      <c r="D29" s="47" t="s">
        <v>1764</v>
      </c>
      <c r="E29" s="254">
        <v>2190</v>
      </c>
      <c r="F29" s="43">
        <f t="shared" si="4"/>
        <v>1423.5</v>
      </c>
      <c r="G29" s="259">
        <v>0.65</v>
      </c>
      <c r="H29" s="43">
        <v>3</v>
      </c>
      <c r="I29" s="43">
        <f t="shared" si="5"/>
        <v>1.98</v>
      </c>
      <c r="J29" s="259">
        <v>0.66</v>
      </c>
      <c r="K29" s="43">
        <v>1184</v>
      </c>
      <c r="L29" s="43">
        <f t="shared" si="6"/>
        <v>888</v>
      </c>
      <c r="M29" s="259">
        <v>0.75</v>
      </c>
      <c r="N29" s="43">
        <v>1003</v>
      </c>
      <c r="O29" s="43">
        <f t="shared" si="7"/>
        <v>531.59</v>
      </c>
      <c r="P29" s="259">
        <v>0.53</v>
      </c>
    </row>
    <row r="30" spans="1:16" ht="11.25" outlineLevel="2">
      <c r="A30" s="47" t="s">
        <v>717</v>
      </c>
      <c r="B30" s="47" t="s">
        <v>1753</v>
      </c>
      <c r="C30" s="47"/>
      <c r="D30" s="47" t="s">
        <v>1751</v>
      </c>
      <c r="E30" s="254">
        <v>2173</v>
      </c>
      <c r="F30" s="43">
        <f t="shared" si="4"/>
        <v>1477.64</v>
      </c>
      <c r="G30" s="259">
        <v>0.68</v>
      </c>
      <c r="H30" s="43">
        <v>3</v>
      </c>
      <c r="I30" s="43">
        <f t="shared" si="5"/>
        <v>1.98</v>
      </c>
      <c r="J30" s="259">
        <v>0.66</v>
      </c>
      <c r="K30" s="43">
        <v>1304</v>
      </c>
      <c r="L30" s="43">
        <f t="shared" si="6"/>
        <v>899.7599999999999</v>
      </c>
      <c r="M30" s="259">
        <v>0.69</v>
      </c>
      <c r="N30" s="43">
        <v>866</v>
      </c>
      <c r="O30" s="43">
        <f t="shared" si="7"/>
        <v>580.22</v>
      </c>
      <c r="P30" s="259">
        <v>0.67</v>
      </c>
    </row>
    <row r="31" spans="1:16" ht="11.25" outlineLevel="2">
      <c r="A31" s="47" t="s">
        <v>1766</v>
      </c>
      <c r="B31" s="47" t="s">
        <v>1753</v>
      </c>
      <c r="C31" s="47"/>
      <c r="D31" s="47" t="s">
        <v>1758</v>
      </c>
      <c r="E31" s="254">
        <v>1496</v>
      </c>
      <c r="F31" s="43">
        <f t="shared" si="4"/>
        <v>1122</v>
      </c>
      <c r="G31" s="259">
        <v>0.75</v>
      </c>
      <c r="H31" s="43">
        <v>2</v>
      </c>
      <c r="I31" s="43">
        <f t="shared" si="5"/>
        <v>2</v>
      </c>
      <c r="J31" s="259">
        <v>1</v>
      </c>
      <c r="K31" s="43">
        <v>776</v>
      </c>
      <c r="L31" s="43">
        <f t="shared" si="6"/>
        <v>628.5600000000001</v>
      </c>
      <c r="M31" s="259">
        <v>0.81</v>
      </c>
      <c r="N31" s="43">
        <v>718</v>
      </c>
      <c r="O31" s="43">
        <f t="shared" si="7"/>
        <v>488.24</v>
      </c>
      <c r="P31" s="259">
        <v>0.68</v>
      </c>
    </row>
    <row r="32" spans="1:16" ht="11.25" outlineLevel="2">
      <c r="A32" s="47" t="s">
        <v>641</v>
      </c>
      <c r="B32" s="47" t="s">
        <v>1753</v>
      </c>
      <c r="C32" s="47"/>
      <c r="D32" s="47" t="s">
        <v>1760</v>
      </c>
      <c r="E32" s="254">
        <v>1007</v>
      </c>
      <c r="F32" s="43">
        <f t="shared" si="4"/>
        <v>694.8299999999999</v>
      </c>
      <c r="G32" s="259">
        <v>0.69</v>
      </c>
      <c r="H32" s="43">
        <v>5</v>
      </c>
      <c r="I32" s="43">
        <f t="shared" si="5"/>
        <v>4</v>
      </c>
      <c r="J32" s="259">
        <v>0.8</v>
      </c>
      <c r="K32" s="43">
        <v>686</v>
      </c>
      <c r="L32" s="43">
        <f t="shared" si="6"/>
        <v>480.2</v>
      </c>
      <c r="M32" s="259">
        <v>0.7</v>
      </c>
      <c r="N32" s="43">
        <v>316</v>
      </c>
      <c r="O32" s="43">
        <f t="shared" si="7"/>
        <v>211.72</v>
      </c>
      <c r="P32" s="259">
        <v>0.67</v>
      </c>
    </row>
    <row r="33" spans="1:16" ht="11.25" outlineLevel="2">
      <c r="A33" s="47" t="s">
        <v>793</v>
      </c>
      <c r="B33" s="47" t="s">
        <v>1753</v>
      </c>
      <c r="C33" s="47"/>
      <c r="D33" s="47" t="s">
        <v>1765</v>
      </c>
      <c r="E33" s="254">
        <v>901</v>
      </c>
      <c r="F33" s="43">
        <f t="shared" si="4"/>
        <v>639.7099999999999</v>
      </c>
      <c r="G33" s="259">
        <v>0.71</v>
      </c>
      <c r="H33" s="43">
        <v>2</v>
      </c>
      <c r="I33" s="43">
        <f t="shared" si="5"/>
        <v>2</v>
      </c>
      <c r="J33" s="259">
        <v>1</v>
      </c>
      <c r="K33" s="43">
        <v>526</v>
      </c>
      <c r="L33" s="43">
        <f t="shared" si="6"/>
        <v>394.5</v>
      </c>
      <c r="M33" s="259">
        <v>0.75</v>
      </c>
      <c r="N33" s="43">
        <v>373</v>
      </c>
      <c r="O33" s="43">
        <f t="shared" si="7"/>
        <v>242.45000000000002</v>
      </c>
      <c r="P33" s="259">
        <v>0.65</v>
      </c>
    </row>
    <row r="34" spans="1:16" ht="11.25" outlineLevel="2">
      <c r="A34" s="47" t="s">
        <v>1802</v>
      </c>
      <c r="B34" s="47" t="s">
        <v>1753</v>
      </c>
      <c r="C34" s="47"/>
      <c r="D34" s="47" t="s">
        <v>1698</v>
      </c>
      <c r="E34" s="254">
        <v>779</v>
      </c>
      <c r="F34" s="43">
        <f t="shared" si="4"/>
        <v>615.4100000000001</v>
      </c>
      <c r="G34" s="259">
        <v>0.79</v>
      </c>
      <c r="H34" s="43">
        <v>0</v>
      </c>
      <c r="I34" s="43">
        <f t="shared" si="5"/>
        <v>0</v>
      </c>
      <c r="J34" s="260">
        <v>0</v>
      </c>
      <c r="K34" s="43">
        <v>386</v>
      </c>
      <c r="L34" s="43">
        <f t="shared" si="6"/>
        <v>308.8</v>
      </c>
      <c r="M34" s="259">
        <v>0.8</v>
      </c>
      <c r="N34" s="43">
        <v>393</v>
      </c>
      <c r="O34" s="43">
        <f t="shared" si="7"/>
        <v>306.54</v>
      </c>
      <c r="P34" s="259">
        <v>0.78</v>
      </c>
    </row>
    <row r="35" spans="1:16" ht="11.25" outlineLevel="2">
      <c r="A35" s="47" t="s">
        <v>791</v>
      </c>
      <c r="B35" s="47" t="s">
        <v>1753</v>
      </c>
      <c r="C35" s="47"/>
      <c r="D35" s="47" t="s">
        <v>1768</v>
      </c>
      <c r="E35" s="254">
        <v>758</v>
      </c>
      <c r="F35" s="43">
        <f t="shared" si="4"/>
        <v>545.76</v>
      </c>
      <c r="G35" s="259">
        <v>0.72</v>
      </c>
      <c r="H35" s="43">
        <v>1</v>
      </c>
      <c r="I35" s="43">
        <f t="shared" si="5"/>
        <v>0</v>
      </c>
      <c r="J35" s="259">
        <v>0</v>
      </c>
      <c r="K35" s="43">
        <v>417</v>
      </c>
      <c r="L35" s="43">
        <f t="shared" si="6"/>
        <v>325.26</v>
      </c>
      <c r="M35" s="259">
        <v>0.78</v>
      </c>
      <c r="N35" s="43">
        <v>340</v>
      </c>
      <c r="O35" s="43">
        <f t="shared" si="7"/>
        <v>217.6</v>
      </c>
      <c r="P35" s="259">
        <v>0.64</v>
      </c>
    </row>
    <row r="36" spans="1:16" ht="11.25" outlineLevel="2">
      <c r="A36" s="47" t="s">
        <v>1716</v>
      </c>
      <c r="B36" s="47" t="s">
        <v>1753</v>
      </c>
      <c r="C36" s="47"/>
      <c r="D36" s="47" t="s">
        <v>1294</v>
      </c>
      <c r="E36" s="254">
        <v>546</v>
      </c>
      <c r="F36" s="43">
        <f t="shared" si="4"/>
        <v>376.73999999999995</v>
      </c>
      <c r="G36" s="259">
        <v>0.69</v>
      </c>
      <c r="H36" s="43">
        <v>3</v>
      </c>
      <c r="I36" s="43">
        <f t="shared" si="5"/>
        <v>3</v>
      </c>
      <c r="J36" s="259">
        <v>1</v>
      </c>
      <c r="K36" s="43">
        <v>370</v>
      </c>
      <c r="L36" s="43">
        <f t="shared" si="6"/>
        <v>277.5</v>
      </c>
      <c r="M36" s="259">
        <v>0.75</v>
      </c>
      <c r="N36" s="43">
        <v>173</v>
      </c>
      <c r="O36" s="43">
        <f t="shared" si="7"/>
        <v>98.60999999999999</v>
      </c>
      <c r="P36" s="259">
        <v>0.57</v>
      </c>
    </row>
    <row r="37" spans="1:16" ht="11.25" outlineLevel="2">
      <c r="A37" s="47" t="s">
        <v>643</v>
      </c>
      <c r="B37" s="47" t="s">
        <v>1753</v>
      </c>
      <c r="C37" s="47"/>
      <c r="D37" s="47" t="s">
        <v>1767</v>
      </c>
      <c r="E37" s="254">
        <v>465</v>
      </c>
      <c r="F37" s="43">
        <f t="shared" si="4"/>
        <v>362.7</v>
      </c>
      <c r="G37" s="259">
        <v>0.78</v>
      </c>
      <c r="H37" s="43">
        <v>0</v>
      </c>
      <c r="I37" s="43">
        <f t="shared" si="5"/>
        <v>0</v>
      </c>
      <c r="J37" s="260">
        <v>0</v>
      </c>
      <c r="K37" s="43">
        <v>295</v>
      </c>
      <c r="L37" s="43">
        <f t="shared" si="6"/>
        <v>236</v>
      </c>
      <c r="M37" s="259">
        <v>0.8</v>
      </c>
      <c r="N37" s="43">
        <v>170</v>
      </c>
      <c r="O37" s="43">
        <f t="shared" si="7"/>
        <v>127.5</v>
      </c>
      <c r="P37" s="259">
        <v>0.75</v>
      </c>
    </row>
    <row r="38" spans="1:16" ht="11.25" outlineLevel="2">
      <c r="A38" s="47" t="s">
        <v>1775</v>
      </c>
      <c r="B38" s="47" t="s">
        <v>1753</v>
      </c>
      <c r="C38" s="47"/>
      <c r="D38" s="47" t="s">
        <v>1783</v>
      </c>
      <c r="E38" s="254">
        <v>396</v>
      </c>
      <c r="F38" s="43">
        <f t="shared" si="4"/>
        <v>241.56</v>
      </c>
      <c r="G38" s="259">
        <v>0.61</v>
      </c>
      <c r="H38" s="43">
        <v>0</v>
      </c>
      <c r="I38" s="43">
        <f t="shared" si="5"/>
        <v>0</v>
      </c>
      <c r="J38" s="260">
        <v>0</v>
      </c>
      <c r="K38" s="43">
        <v>252</v>
      </c>
      <c r="L38" s="43">
        <f t="shared" si="6"/>
        <v>166.32000000000002</v>
      </c>
      <c r="M38" s="259">
        <v>0.66</v>
      </c>
      <c r="N38" s="43">
        <v>144</v>
      </c>
      <c r="O38" s="43">
        <f t="shared" si="7"/>
        <v>74.88</v>
      </c>
      <c r="P38" s="259">
        <v>0.52</v>
      </c>
    </row>
    <row r="39" spans="1:16" ht="11.25" outlineLevel="2">
      <c r="A39" s="47" t="s">
        <v>733</v>
      </c>
      <c r="B39" s="47" t="s">
        <v>1753</v>
      </c>
      <c r="C39" s="47"/>
      <c r="D39" s="47" t="s">
        <v>1778</v>
      </c>
      <c r="E39" s="254">
        <v>348</v>
      </c>
      <c r="F39" s="43">
        <f t="shared" si="4"/>
        <v>267.96</v>
      </c>
      <c r="G39" s="259">
        <v>0.77</v>
      </c>
      <c r="H39" s="43">
        <v>1</v>
      </c>
      <c r="I39" s="43">
        <f t="shared" si="5"/>
        <v>1</v>
      </c>
      <c r="J39" s="259">
        <v>1</v>
      </c>
      <c r="K39" s="43">
        <v>227</v>
      </c>
      <c r="L39" s="43">
        <f t="shared" si="6"/>
        <v>179.33</v>
      </c>
      <c r="M39" s="259">
        <v>0.79</v>
      </c>
      <c r="N39" s="43">
        <v>120</v>
      </c>
      <c r="O39" s="43">
        <f t="shared" si="7"/>
        <v>88.8</v>
      </c>
      <c r="P39" s="259">
        <v>0.74</v>
      </c>
    </row>
    <row r="40" spans="1:16" ht="11.25" outlineLevel="2">
      <c r="A40" s="47" t="s">
        <v>1750</v>
      </c>
      <c r="B40" s="47" t="s">
        <v>1753</v>
      </c>
      <c r="C40" s="47"/>
      <c r="D40" s="47" t="s">
        <v>1776</v>
      </c>
      <c r="E40" s="254">
        <v>299</v>
      </c>
      <c r="F40" s="43">
        <f t="shared" si="4"/>
        <v>239.20000000000002</v>
      </c>
      <c r="G40" s="259">
        <v>0.8</v>
      </c>
      <c r="H40" s="43">
        <v>0</v>
      </c>
      <c r="I40" s="43">
        <f t="shared" si="5"/>
        <v>0</v>
      </c>
      <c r="J40" s="259">
        <v>0</v>
      </c>
      <c r="K40" s="43">
        <v>206</v>
      </c>
      <c r="L40" s="43">
        <f t="shared" si="6"/>
        <v>173.04</v>
      </c>
      <c r="M40" s="259">
        <v>0.84</v>
      </c>
      <c r="N40" s="43">
        <v>93</v>
      </c>
      <c r="O40" s="43">
        <f t="shared" si="7"/>
        <v>66.96</v>
      </c>
      <c r="P40" s="259">
        <v>0.72</v>
      </c>
    </row>
    <row r="41" spans="1:16" ht="11.25" outlineLevel="2">
      <c r="A41" s="47" t="s">
        <v>1727</v>
      </c>
      <c r="B41" s="47" t="s">
        <v>1753</v>
      </c>
      <c r="C41" s="47"/>
      <c r="D41" s="47" t="s">
        <v>1798</v>
      </c>
      <c r="E41" s="254">
        <v>180</v>
      </c>
      <c r="F41" s="43">
        <f t="shared" si="4"/>
        <v>124.19999999999999</v>
      </c>
      <c r="G41" s="259">
        <v>0.69</v>
      </c>
      <c r="H41" s="43">
        <v>0</v>
      </c>
      <c r="I41" s="43">
        <f t="shared" si="5"/>
        <v>0</v>
      </c>
      <c r="J41" s="259">
        <v>0</v>
      </c>
      <c r="K41" s="43">
        <v>103</v>
      </c>
      <c r="L41" s="43">
        <f t="shared" si="6"/>
        <v>72.1</v>
      </c>
      <c r="M41" s="259">
        <v>0.7</v>
      </c>
      <c r="N41" s="43">
        <v>77</v>
      </c>
      <c r="O41" s="43">
        <f t="shared" si="7"/>
        <v>51.59</v>
      </c>
      <c r="P41" s="259">
        <v>0.67</v>
      </c>
    </row>
    <row r="42" spans="1:16" ht="11.25" outlineLevel="2">
      <c r="A42" s="47" t="s">
        <v>1723</v>
      </c>
      <c r="B42" s="47" t="s">
        <v>1753</v>
      </c>
      <c r="C42" s="47"/>
      <c r="D42" s="47" t="s">
        <v>1699</v>
      </c>
      <c r="E42" s="254">
        <v>147</v>
      </c>
      <c r="F42" s="43">
        <f t="shared" si="4"/>
        <v>70.56</v>
      </c>
      <c r="G42" s="259">
        <v>0.48</v>
      </c>
      <c r="H42" s="43">
        <v>0</v>
      </c>
      <c r="I42" s="43">
        <f t="shared" si="5"/>
        <v>0</v>
      </c>
      <c r="J42" s="260">
        <v>0</v>
      </c>
      <c r="K42" s="43">
        <v>79</v>
      </c>
      <c r="L42" s="43">
        <f t="shared" si="6"/>
        <v>44.24</v>
      </c>
      <c r="M42" s="259">
        <v>0.56</v>
      </c>
      <c r="N42" s="43">
        <v>68</v>
      </c>
      <c r="O42" s="43">
        <f t="shared" si="7"/>
        <v>25.84</v>
      </c>
      <c r="P42" s="259">
        <v>0.38</v>
      </c>
    </row>
    <row r="43" spans="1:16" ht="11.25" outlineLevel="2">
      <c r="A43" s="47" t="s">
        <v>245</v>
      </c>
      <c r="B43" s="47" t="s">
        <v>1753</v>
      </c>
      <c r="C43" s="47"/>
      <c r="D43" s="47" t="s">
        <v>1791</v>
      </c>
      <c r="E43" s="254">
        <v>141</v>
      </c>
      <c r="F43" s="43">
        <f t="shared" si="4"/>
        <v>84.6</v>
      </c>
      <c r="G43" s="259">
        <v>0.6</v>
      </c>
      <c r="H43" s="43">
        <v>0</v>
      </c>
      <c r="I43" s="43">
        <f t="shared" si="5"/>
        <v>0</v>
      </c>
      <c r="J43" s="260">
        <v>0</v>
      </c>
      <c r="K43" s="43">
        <v>99</v>
      </c>
      <c r="L43" s="43">
        <f t="shared" si="6"/>
        <v>64.35000000000001</v>
      </c>
      <c r="M43" s="259">
        <v>0.65</v>
      </c>
      <c r="N43" s="43">
        <v>42</v>
      </c>
      <c r="O43" s="43">
        <f t="shared" si="7"/>
        <v>21</v>
      </c>
      <c r="P43" s="259">
        <v>0.5</v>
      </c>
    </row>
    <row r="44" spans="1:16" ht="11.25" outlineLevel="2">
      <c r="A44" s="47" t="s">
        <v>1722</v>
      </c>
      <c r="B44" s="47" t="s">
        <v>1753</v>
      </c>
      <c r="C44" s="47"/>
      <c r="D44" s="47" t="s">
        <v>1792</v>
      </c>
      <c r="E44" s="254">
        <v>130</v>
      </c>
      <c r="F44" s="43">
        <f t="shared" si="4"/>
        <v>94.89999999999999</v>
      </c>
      <c r="G44" s="259">
        <v>0.73</v>
      </c>
      <c r="H44" s="43">
        <v>0</v>
      </c>
      <c r="I44" s="43">
        <f t="shared" si="5"/>
        <v>0</v>
      </c>
      <c r="J44" s="260">
        <v>0</v>
      </c>
      <c r="K44" s="43">
        <v>74</v>
      </c>
      <c r="L44" s="43">
        <f t="shared" si="6"/>
        <v>57.72</v>
      </c>
      <c r="M44" s="259">
        <v>0.78</v>
      </c>
      <c r="N44" s="43">
        <v>56</v>
      </c>
      <c r="O44" s="43">
        <f t="shared" si="7"/>
        <v>37.52</v>
      </c>
      <c r="P44" s="259">
        <v>0.67</v>
      </c>
    </row>
    <row r="45" spans="1:16" ht="11.25" outlineLevel="2">
      <c r="A45" s="47" t="s">
        <v>1510</v>
      </c>
      <c r="B45" s="47" t="s">
        <v>1753</v>
      </c>
      <c r="C45" s="47"/>
      <c r="D45" s="47" t="s">
        <v>1808</v>
      </c>
      <c r="E45" s="254">
        <v>105</v>
      </c>
      <c r="F45" s="43">
        <f t="shared" si="4"/>
        <v>81.9</v>
      </c>
      <c r="G45" s="259">
        <v>0.78</v>
      </c>
      <c r="H45" s="43">
        <v>0</v>
      </c>
      <c r="I45" s="43">
        <f t="shared" si="5"/>
        <v>0</v>
      </c>
      <c r="J45" s="259">
        <v>0</v>
      </c>
      <c r="K45" s="43">
        <v>81</v>
      </c>
      <c r="L45" s="43">
        <f t="shared" si="6"/>
        <v>63.99</v>
      </c>
      <c r="M45" s="259">
        <v>0.79</v>
      </c>
      <c r="N45" s="43">
        <v>24</v>
      </c>
      <c r="O45" s="43">
        <f t="shared" si="7"/>
        <v>18</v>
      </c>
      <c r="P45" s="259">
        <v>0.75</v>
      </c>
    </row>
    <row r="46" spans="1:16" ht="11.25" outlineLevel="2">
      <c r="A46" s="44" t="s">
        <v>1721</v>
      </c>
      <c r="B46" s="47" t="s">
        <v>1753</v>
      </c>
      <c r="C46" s="47"/>
      <c r="D46" s="47" t="s">
        <v>1701</v>
      </c>
      <c r="E46" s="254">
        <v>97</v>
      </c>
      <c r="F46" s="43">
        <f t="shared" si="4"/>
        <v>66.92999999999999</v>
      </c>
      <c r="G46" s="259">
        <v>0.69</v>
      </c>
      <c r="H46" s="43">
        <v>0</v>
      </c>
      <c r="I46" s="43">
        <f t="shared" si="5"/>
        <v>0</v>
      </c>
      <c r="J46" s="260">
        <v>0</v>
      </c>
      <c r="K46" s="43">
        <v>61</v>
      </c>
      <c r="L46" s="43">
        <f t="shared" si="6"/>
        <v>44.53</v>
      </c>
      <c r="M46" s="259">
        <v>0.73</v>
      </c>
      <c r="N46" s="43">
        <v>36</v>
      </c>
      <c r="O46" s="43">
        <f t="shared" si="7"/>
        <v>21.96</v>
      </c>
      <c r="P46" s="259">
        <v>0.61</v>
      </c>
    </row>
    <row r="47" spans="1:16" ht="11.25" outlineLevel="2">
      <c r="A47" s="44" t="s">
        <v>1718</v>
      </c>
      <c r="B47" s="47" t="s">
        <v>1753</v>
      </c>
      <c r="C47" s="47"/>
      <c r="D47" s="47" t="s">
        <v>1708</v>
      </c>
      <c r="E47" s="254">
        <v>79</v>
      </c>
      <c r="F47" s="43">
        <f t="shared" si="4"/>
        <v>31.6</v>
      </c>
      <c r="G47" s="259">
        <v>0.4</v>
      </c>
      <c r="H47" s="43">
        <v>0</v>
      </c>
      <c r="I47" s="43">
        <f t="shared" si="5"/>
        <v>0</v>
      </c>
      <c r="J47" s="260">
        <v>0</v>
      </c>
      <c r="K47" s="43">
        <v>37</v>
      </c>
      <c r="L47" s="43">
        <f t="shared" si="6"/>
        <v>20.720000000000002</v>
      </c>
      <c r="M47" s="259">
        <v>0.56</v>
      </c>
      <c r="N47" s="43">
        <v>42</v>
      </c>
      <c r="O47" s="43">
        <f t="shared" si="7"/>
        <v>10.92</v>
      </c>
      <c r="P47" s="259">
        <v>0.26</v>
      </c>
    </row>
    <row r="48" spans="1:16" ht="11.25" outlineLevel="2">
      <c r="A48" s="44" t="s">
        <v>1714</v>
      </c>
      <c r="B48" s="47" t="s">
        <v>1753</v>
      </c>
      <c r="C48" s="47"/>
      <c r="D48" s="47" t="s">
        <v>1794</v>
      </c>
      <c r="E48" s="254">
        <v>68</v>
      </c>
      <c r="F48" s="43">
        <f t="shared" si="4"/>
        <v>49.64</v>
      </c>
      <c r="G48" s="259">
        <v>0.73</v>
      </c>
      <c r="H48" s="43">
        <v>0</v>
      </c>
      <c r="I48" s="43">
        <f t="shared" si="5"/>
        <v>0</v>
      </c>
      <c r="J48" s="260">
        <v>0</v>
      </c>
      <c r="K48" s="43">
        <v>54</v>
      </c>
      <c r="L48" s="43">
        <f t="shared" si="6"/>
        <v>39.96</v>
      </c>
      <c r="M48" s="259">
        <v>0.74</v>
      </c>
      <c r="N48" s="43">
        <v>14</v>
      </c>
      <c r="O48" s="43">
        <f t="shared" si="7"/>
        <v>9.94</v>
      </c>
      <c r="P48" s="259">
        <v>0.71</v>
      </c>
    </row>
    <row r="49" spans="1:16" ht="11.25" outlineLevel="2">
      <c r="A49" s="44" t="s">
        <v>1785</v>
      </c>
      <c r="B49" s="47" t="s">
        <v>1753</v>
      </c>
      <c r="C49" s="47"/>
      <c r="D49" s="47" t="s">
        <v>1719</v>
      </c>
      <c r="E49" s="254">
        <v>63</v>
      </c>
      <c r="F49" s="43">
        <f t="shared" si="4"/>
        <v>7.56</v>
      </c>
      <c r="G49" s="259">
        <v>0.12</v>
      </c>
      <c r="H49" s="43">
        <v>0</v>
      </c>
      <c r="I49" s="43">
        <f t="shared" si="5"/>
        <v>0</v>
      </c>
      <c r="J49" s="260">
        <v>0</v>
      </c>
      <c r="K49" s="43">
        <v>34</v>
      </c>
      <c r="L49" s="43">
        <f t="shared" si="6"/>
        <v>4.760000000000001</v>
      </c>
      <c r="M49" s="259">
        <v>0.14</v>
      </c>
      <c r="N49" s="43">
        <v>29</v>
      </c>
      <c r="O49" s="43">
        <f t="shared" si="7"/>
        <v>2.9000000000000004</v>
      </c>
      <c r="P49" s="259">
        <v>0.1</v>
      </c>
    </row>
    <row r="50" spans="1:16" ht="11.25" outlineLevel="2">
      <c r="A50" s="44" t="s">
        <v>1763</v>
      </c>
      <c r="B50" s="47" t="s">
        <v>1753</v>
      </c>
      <c r="C50" s="47"/>
      <c r="D50" s="47" t="s">
        <v>1795</v>
      </c>
      <c r="E50" s="254">
        <v>45</v>
      </c>
      <c r="F50" s="43">
        <f t="shared" si="4"/>
        <v>19.8</v>
      </c>
      <c r="G50" s="259">
        <v>0.44</v>
      </c>
      <c r="H50" s="43">
        <v>0</v>
      </c>
      <c r="I50" s="43">
        <f t="shared" si="5"/>
        <v>0</v>
      </c>
      <c r="J50" s="260">
        <v>0</v>
      </c>
      <c r="K50" s="43">
        <v>26</v>
      </c>
      <c r="L50" s="43">
        <f t="shared" si="6"/>
        <v>13</v>
      </c>
      <c r="M50" s="259">
        <v>0.5</v>
      </c>
      <c r="N50" s="43">
        <v>19</v>
      </c>
      <c r="O50" s="43">
        <f t="shared" si="7"/>
        <v>6.84</v>
      </c>
      <c r="P50" s="259">
        <v>0.36</v>
      </c>
    </row>
    <row r="51" spans="1:16" ht="11.25" outlineLevel="2">
      <c r="A51" s="44" t="s">
        <v>1712</v>
      </c>
      <c r="B51" s="47" t="s">
        <v>1753</v>
      </c>
      <c r="C51" s="47"/>
      <c r="D51" s="47" t="s">
        <v>1720</v>
      </c>
      <c r="E51" s="254">
        <v>26</v>
      </c>
      <c r="F51" s="43">
        <f t="shared" si="4"/>
        <v>6.76</v>
      </c>
      <c r="G51" s="259">
        <v>0.26</v>
      </c>
      <c r="H51" s="43">
        <v>0</v>
      </c>
      <c r="I51" s="43">
        <f t="shared" si="5"/>
        <v>0</v>
      </c>
      <c r="J51" s="259">
        <v>0</v>
      </c>
      <c r="K51" s="43">
        <v>20</v>
      </c>
      <c r="L51" s="43">
        <f t="shared" si="6"/>
        <v>6</v>
      </c>
      <c r="M51" s="259">
        <v>0.3</v>
      </c>
      <c r="N51" s="43">
        <v>6</v>
      </c>
      <c r="O51" s="43">
        <f t="shared" si="7"/>
        <v>0.96</v>
      </c>
      <c r="P51" s="259">
        <v>0.16</v>
      </c>
    </row>
    <row r="52" spans="2:16" s="48" customFormat="1" ht="19.5" customHeight="1" outlineLevel="1">
      <c r="B52" s="53" t="s">
        <v>808</v>
      </c>
      <c r="C52" s="53"/>
      <c r="D52" s="53"/>
      <c r="E52" s="254">
        <f>SUBTOTAL(9,E53:E88)</f>
        <v>2855</v>
      </c>
      <c r="F52" s="254">
        <f>SUM(F53:F88)</f>
        <v>1776.4300000000003</v>
      </c>
      <c r="G52" s="256">
        <f>F52/E52</f>
        <v>0.6222171628721542</v>
      </c>
      <c r="H52" s="254">
        <f>SUBTOTAL(9,H53:H88)</f>
        <v>23</v>
      </c>
      <c r="I52" s="254">
        <f>SUM(I53:I88)</f>
        <v>21</v>
      </c>
      <c r="J52" s="288">
        <f>I52/H52</f>
        <v>0.9130434782608695</v>
      </c>
      <c r="K52" s="254">
        <f>SUBTOTAL(9,K53:K88)</f>
        <v>1798</v>
      </c>
      <c r="L52" s="254">
        <f>SUM(L53:L88)</f>
        <v>1176.8200000000004</v>
      </c>
      <c r="M52" s="256">
        <f>L52/K52</f>
        <v>0.6545161290322583</v>
      </c>
      <c r="N52" s="254">
        <f>SUBTOTAL(9,N53:N88)</f>
        <v>1034</v>
      </c>
      <c r="O52" s="254">
        <f>SUM(O53:O88)</f>
        <v>583.51</v>
      </c>
      <c r="P52" s="256">
        <f>O52/N52</f>
        <v>0.5643230174081237</v>
      </c>
    </row>
    <row r="53" spans="1:16" ht="11.25" outlineLevel="2">
      <c r="A53" s="44" t="s">
        <v>1784</v>
      </c>
      <c r="B53" s="47" t="s">
        <v>787</v>
      </c>
      <c r="C53" s="47"/>
      <c r="D53" s="47" t="s">
        <v>1772</v>
      </c>
      <c r="E53" s="254">
        <v>475</v>
      </c>
      <c r="F53" s="254">
        <f t="shared" si="4"/>
        <v>289.75</v>
      </c>
      <c r="G53" s="259">
        <v>0.61</v>
      </c>
      <c r="H53" s="43">
        <v>2</v>
      </c>
      <c r="I53" s="43">
        <f aca="true" t="shared" si="8" ref="I53:I88">PRODUCT(H53,J53)</f>
        <v>2</v>
      </c>
      <c r="J53" s="259">
        <v>1</v>
      </c>
      <c r="K53" s="43">
        <v>302</v>
      </c>
      <c r="L53" s="43">
        <f aca="true" t="shared" si="9" ref="L53:L88">PRODUCT(K53,M53)</f>
        <v>193.28</v>
      </c>
      <c r="M53" s="259">
        <v>0.64</v>
      </c>
      <c r="N53" s="43">
        <v>171</v>
      </c>
      <c r="O53" s="43">
        <f aca="true" t="shared" si="10" ref="O53:O88">PRODUCT(N53,P53)</f>
        <v>94.05000000000001</v>
      </c>
      <c r="P53" s="259">
        <v>0.55</v>
      </c>
    </row>
    <row r="54" spans="1:16" ht="11.25" outlineLevel="2">
      <c r="A54" s="44" t="s">
        <v>776</v>
      </c>
      <c r="B54" s="47" t="s">
        <v>787</v>
      </c>
      <c r="C54" s="47"/>
      <c r="D54" s="47" t="s">
        <v>1773</v>
      </c>
      <c r="E54" s="254">
        <v>387</v>
      </c>
      <c r="F54" s="254">
        <f t="shared" si="4"/>
        <v>297.99</v>
      </c>
      <c r="G54" s="259">
        <v>0.77</v>
      </c>
      <c r="H54" s="43">
        <v>0</v>
      </c>
      <c r="I54" s="43">
        <f t="shared" si="8"/>
        <v>0</v>
      </c>
      <c r="J54" s="259">
        <v>0</v>
      </c>
      <c r="K54" s="43">
        <v>266</v>
      </c>
      <c r="L54" s="43">
        <f t="shared" si="9"/>
        <v>212.8</v>
      </c>
      <c r="M54" s="259">
        <v>0.8</v>
      </c>
      <c r="N54" s="43">
        <v>121</v>
      </c>
      <c r="O54" s="43">
        <f t="shared" si="10"/>
        <v>85.91</v>
      </c>
      <c r="P54" s="259">
        <v>0.71</v>
      </c>
    </row>
    <row r="55" spans="1:16" ht="11.25" outlineLevel="2">
      <c r="A55" s="44" t="s">
        <v>1777</v>
      </c>
      <c r="B55" s="47" t="s">
        <v>787</v>
      </c>
      <c r="C55" s="47"/>
      <c r="D55" s="47" t="s">
        <v>1774</v>
      </c>
      <c r="E55" s="254">
        <v>305</v>
      </c>
      <c r="F55" s="254">
        <f t="shared" si="4"/>
        <v>210.45</v>
      </c>
      <c r="G55" s="259">
        <v>0.69</v>
      </c>
      <c r="H55" s="43">
        <v>0</v>
      </c>
      <c r="I55" s="43">
        <f t="shared" si="8"/>
        <v>0</v>
      </c>
      <c r="J55" s="259">
        <v>0</v>
      </c>
      <c r="K55" s="43">
        <v>213</v>
      </c>
      <c r="L55" s="43">
        <f t="shared" si="9"/>
        <v>153.35999999999999</v>
      </c>
      <c r="M55" s="259">
        <v>0.72</v>
      </c>
      <c r="N55" s="43">
        <v>92</v>
      </c>
      <c r="O55" s="43">
        <f t="shared" si="10"/>
        <v>57.96</v>
      </c>
      <c r="P55" s="259">
        <v>0.63</v>
      </c>
    </row>
    <row r="56" spans="1:16" ht="11.25" outlineLevel="2">
      <c r="A56" s="44" t="s">
        <v>1740</v>
      </c>
      <c r="B56" s="47" t="s">
        <v>787</v>
      </c>
      <c r="C56" s="47"/>
      <c r="D56" s="47" t="s">
        <v>1788</v>
      </c>
      <c r="E56" s="254">
        <v>252</v>
      </c>
      <c r="F56" s="254">
        <f t="shared" si="4"/>
        <v>128.52</v>
      </c>
      <c r="G56" s="259">
        <v>0.51</v>
      </c>
      <c r="H56" s="43">
        <v>1</v>
      </c>
      <c r="I56" s="43">
        <f t="shared" si="8"/>
        <v>0</v>
      </c>
      <c r="J56" s="260">
        <v>0</v>
      </c>
      <c r="K56" s="43">
        <v>111</v>
      </c>
      <c r="L56" s="43">
        <f t="shared" si="9"/>
        <v>66.6</v>
      </c>
      <c r="M56" s="259">
        <v>0.6</v>
      </c>
      <c r="N56" s="43">
        <v>140</v>
      </c>
      <c r="O56" s="43">
        <f t="shared" si="10"/>
        <v>63</v>
      </c>
      <c r="P56" s="259">
        <v>0.45</v>
      </c>
    </row>
    <row r="57" spans="1:16" ht="11.25" outlineLevel="2">
      <c r="A57" s="44" t="s">
        <v>786</v>
      </c>
      <c r="B57" s="47" t="s">
        <v>787</v>
      </c>
      <c r="C57" s="47"/>
      <c r="D57" s="47" t="s">
        <v>1696</v>
      </c>
      <c r="E57" s="254">
        <v>197</v>
      </c>
      <c r="F57" s="254">
        <f t="shared" si="4"/>
        <v>114.25999999999999</v>
      </c>
      <c r="G57" s="259">
        <v>0.58</v>
      </c>
      <c r="H57" s="43">
        <v>0</v>
      </c>
      <c r="I57" s="43">
        <f t="shared" si="8"/>
        <v>0</v>
      </c>
      <c r="J57" s="260">
        <v>0</v>
      </c>
      <c r="K57" s="43">
        <v>119</v>
      </c>
      <c r="L57" s="43">
        <f t="shared" si="9"/>
        <v>71.39999999999999</v>
      </c>
      <c r="M57" s="259">
        <v>0.6</v>
      </c>
      <c r="N57" s="43">
        <v>78</v>
      </c>
      <c r="O57" s="43">
        <f t="shared" si="10"/>
        <v>42.900000000000006</v>
      </c>
      <c r="P57" s="259">
        <v>0.55</v>
      </c>
    </row>
    <row r="58" spans="1:16" ht="11.25" outlineLevel="2">
      <c r="A58" s="44" t="s">
        <v>1779</v>
      </c>
      <c r="B58" s="47" t="s">
        <v>787</v>
      </c>
      <c r="C58" s="47"/>
      <c r="D58" s="47" t="s">
        <v>1705</v>
      </c>
      <c r="E58" s="254">
        <v>134</v>
      </c>
      <c r="F58" s="254">
        <f t="shared" si="4"/>
        <v>46.9</v>
      </c>
      <c r="G58" s="259">
        <v>0.35</v>
      </c>
      <c r="H58" s="43">
        <v>0</v>
      </c>
      <c r="I58" s="43">
        <f t="shared" si="8"/>
        <v>0</v>
      </c>
      <c r="J58" s="260">
        <v>0</v>
      </c>
      <c r="K58" s="43">
        <v>71</v>
      </c>
      <c r="L58" s="43">
        <f t="shared" si="9"/>
        <v>28.400000000000002</v>
      </c>
      <c r="M58" s="259">
        <v>0.4</v>
      </c>
      <c r="N58" s="43">
        <v>63</v>
      </c>
      <c r="O58" s="43">
        <f t="shared" si="10"/>
        <v>18.9</v>
      </c>
      <c r="P58" s="259">
        <v>0.3</v>
      </c>
    </row>
    <row r="59" spans="1:16" ht="11.25" outlineLevel="2">
      <c r="A59" s="44" t="s">
        <v>794</v>
      </c>
      <c r="B59" s="47" t="s">
        <v>787</v>
      </c>
      <c r="C59" s="47"/>
      <c r="D59" s="47" t="s">
        <v>1713</v>
      </c>
      <c r="E59" s="254">
        <v>129</v>
      </c>
      <c r="F59" s="254">
        <f t="shared" si="4"/>
        <v>98.04</v>
      </c>
      <c r="G59" s="259">
        <v>0.76</v>
      </c>
      <c r="H59" s="43">
        <v>0</v>
      </c>
      <c r="I59" s="43">
        <f t="shared" si="8"/>
        <v>0</v>
      </c>
      <c r="J59" s="259">
        <v>0</v>
      </c>
      <c r="K59" s="43">
        <v>67</v>
      </c>
      <c r="L59" s="43">
        <f t="shared" si="9"/>
        <v>52.93</v>
      </c>
      <c r="M59" s="259">
        <v>0.79</v>
      </c>
      <c r="N59" s="43">
        <v>62</v>
      </c>
      <c r="O59" s="43">
        <f t="shared" si="10"/>
        <v>45.88</v>
      </c>
      <c r="P59" s="259">
        <v>0.74</v>
      </c>
    </row>
    <row r="60" spans="1:16" ht="11.25" outlineLevel="2">
      <c r="A60" s="44" t="s">
        <v>716</v>
      </c>
      <c r="B60" s="47" t="s">
        <v>787</v>
      </c>
      <c r="C60" s="47"/>
      <c r="D60" s="47" t="s">
        <v>1703</v>
      </c>
      <c r="E60" s="254">
        <v>110</v>
      </c>
      <c r="F60" s="254">
        <f t="shared" si="4"/>
        <v>45.099999999999994</v>
      </c>
      <c r="G60" s="259">
        <v>0.41</v>
      </c>
      <c r="H60" s="43">
        <v>0</v>
      </c>
      <c r="I60" s="43">
        <f t="shared" si="8"/>
        <v>0</v>
      </c>
      <c r="J60" s="260">
        <v>0</v>
      </c>
      <c r="K60" s="43">
        <v>69</v>
      </c>
      <c r="L60" s="43">
        <f t="shared" si="9"/>
        <v>32.43</v>
      </c>
      <c r="M60" s="259">
        <v>0.47</v>
      </c>
      <c r="N60" s="43">
        <v>41</v>
      </c>
      <c r="O60" s="43">
        <f t="shared" si="10"/>
        <v>12.709999999999999</v>
      </c>
      <c r="P60" s="259">
        <v>0.31</v>
      </c>
    </row>
    <row r="61" spans="1:16" ht="11.25" outlineLevel="2">
      <c r="A61" s="44" t="s">
        <v>745</v>
      </c>
      <c r="B61" s="47" t="s">
        <v>787</v>
      </c>
      <c r="C61" s="47"/>
      <c r="D61" s="47" t="s">
        <v>713</v>
      </c>
      <c r="E61" s="254">
        <v>92</v>
      </c>
      <c r="F61" s="254">
        <f t="shared" si="4"/>
        <v>74.52000000000001</v>
      </c>
      <c r="G61" s="259">
        <v>0.81</v>
      </c>
      <c r="H61" s="43">
        <v>0</v>
      </c>
      <c r="I61" s="43">
        <f t="shared" si="8"/>
        <v>0</v>
      </c>
      <c r="J61" s="260">
        <v>0</v>
      </c>
      <c r="K61" s="43">
        <v>41</v>
      </c>
      <c r="L61" s="43">
        <f t="shared" si="9"/>
        <v>31.98</v>
      </c>
      <c r="M61" s="259">
        <v>0.78</v>
      </c>
      <c r="N61" s="43">
        <v>51</v>
      </c>
      <c r="O61" s="43">
        <f t="shared" si="10"/>
        <v>42.839999999999996</v>
      </c>
      <c r="P61" s="259">
        <v>0.84</v>
      </c>
    </row>
    <row r="62" spans="1:16" ht="11.25" outlineLevel="2">
      <c r="A62" s="44" t="s">
        <v>731</v>
      </c>
      <c r="B62" s="47" t="s">
        <v>787</v>
      </c>
      <c r="C62" s="47"/>
      <c r="D62" s="47" t="s">
        <v>1803</v>
      </c>
      <c r="E62" s="254">
        <v>91</v>
      </c>
      <c r="F62" s="254">
        <f t="shared" si="4"/>
        <v>88.27</v>
      </c>
      <c r="G62" s="259">
        <v>0.97</v>
      </c>
      <c r="H62" s="43">
        <v>0</v>
      </c>
      <c r="I62" s="43">
        <f t="shared" si="8"/>
        <v>0</v>
      </c>
      <c r="J62" s="260">
        <v>0</v>
      </c>
      <c r="K62" s="43">
        <v>75</v>
      </c>
      <c r="L62" s="43">
        <f t="shared" si="9"/>
        <v>72.75</v>
      </c>
      <c r="M62" s="259">
        <v>0.97</v>
      </c>
      <c r="N62" s="43">
        <v>16</v>
      </c>
      <c r="O62" s="43">
        <f t="shared" si="10"/>
        <v>16</v>
      </c>
      <c r="P62" s="259">
        <v>1</v>
      </c>
    </row>
    <row r="63" spans="1:16" ht="11.25" outlineLevel="2">
      <c r="A63" s="44" t="s">
        <v>1786</v>
      </c>
      <c r="B63" s="47" t="s">
        <v>787</v>
      </c>
      <c r="C63" s="47"/>
      <c r="D63" s="47" t="s">
        <v>1700</v>
      </c>
      <c r="E63" s="254">
        <v>85</v>
      </c>
      <c r="F63" s="254">
        <f t="shared" si="4"/>
        <v>55.25</v>
      </c>
      <c r="G63" s="259">
        <v>0.65</v>
      </c>
      <c r="H63" s="43">
        <v>0</v>
      </c>
      <c r="I63" s="43">
        <f t="shared" si="8"/>
        <v>0</v>
      </c>
      <c r="J63" s="260">
        <v>0</v>
      </c>
      <c r="K63" s="43">
        <v>69</v>
      </c>
      <c r="L63" s="43">
        <f t="shared" si="9"/>
        <v>46.92</v>
      </c>
      <c r="M63" s="259">
        <v>0.68</v>
      </c>
      <c r="N63" s="43">
        <v>16</v>
      </c>
      <c r="O63" s="43">
        <f t="shared" si="10"/>
        <v>8.96</v>
      </c>
      <c r="P63" s="259">
        <v>0.56</v>
      </c>
    </row>
    <row r="64" spans="1:16" ht="11.25" outlineLevel="2">
      <c r="A64" s="44" t="s">
        <v>1754</v>
      </c>
      <c r="B64" s="47" t="s">
        <v>787</v>
      </c>
      <c r="C64" s="47"/>
      <c r="D64" s="47" t="s">
        <v>1709</v>
      </c>
      <c r="E64" s="254">
        <v>59</v>
      </c>
      <c r="F64" s="254">
        <f t="shared" si="4"/>
        <v>36.58</v>
      </c>
      <c r="G64" s="259">
        <v>0.62</v>
      </c>
      <c r="H64" s="43">
        <v>2</v>
      </c>
      <c r="I64" s="43">
        <f t="shared" si="8"/>
        <v>2</v>
      </c>
      <c r="J64" s="259">
        <v>1</v>
      </c>
      <c r="K64" s="43">
        <v>42</v>
      </c>
      <c r="L64" s="43">
        <f t="shared" si="9"/>
        <v>25.62</v>
      </c>
      <c r="M64" s="259">
        <v>0.61</v>
      </c>
      <c r="N64" s="43">
        <v>15</v>
      </c>
      <c r="O64" s="43">
        <f t="shared" si="10"/>
        <v>9</v>
      </c>
      <c r="P64" s="259">
        <v>0.6</v>
      </c>
    </row>
    <row r="65" spans="1:16" ht="11.25" outlineLevel="2">
      <c r="A65" s="44" t="s">
        <v>735</v>
      </c>
      <c r="B65" s="47" t="s">
        <v>787</v>
      </c>
      <c r="C65" s="47"/>
      <c r="D65" s="47" t="s">
        <v>769</v>
      </c>
      <c r="E65" s="254">
        <v>55</v>
      </c>
      <c r="F65" s="254">
        <f t="shared" si="4"/>
        <v>23.65</v>
      </c>
      <c r="G65" s="259">
        <v>0.43</v>
      </c>
      <c r="H65" s="43">
        <v>0</v>
      </c>
      <c r="I65" s="43">
        <f t="shared" si="8"/>
        <v>0</v>
      </c>
      <c r="J65" s="260">
        <v>0</v>
      </c>
      <c r="K65" s="43">
        <v>31</v>
      </c>
      <c r="L65" s="43">
        <f t="shared" si="9"/>
        <v>14.879999999999999</v>
      </c>
      <c r="M65" s="259">
        <v>0.48</v>
      </c>
      <c r="N65" s="43">
        <v>24</v>
      </c>
      <c r="O65" s="43">
        <f t="shared" si="10"/>
        <v>8.879999999999999</v>
      </c>
      <c r="P65" s="259">
        <v>0.37</v>
      </c>
    </row>
    <row r="66" spans="1:16" ht="11.25" outlineLevel="2">
      <c r="A66" s="44" t="s">
        <v>1800</v>
      </c>
      <c r="B66" s="47" t="s">
        <v>787</v>
      </c>
      <c r="C66" s="47"/>
      <c r="D66" s="47" t="s">
        <v>1715</v>
      </c>
      <c r="E66" s="254">
        <v>50</v>
      </c>
      <c r="F66" s="254">
        <f t="shared" si="4"/>
        <v>23</v>
      </c>
      <c r="G66" s="259">
        <v>0.46</v>
      </c>
      <c r="H66" s="43">
        <v>0</v>
      </c>
      <c r="I66" s="43">
        <f t="shared" si="8"/>
        <v>0</v>
      </c>
      <c r="J66" s="260">
        <v>0</v>
      </c>
      <c r="K66" s="43">
        <v>44</v>
      </c>
      <c r="L66" s="43">
        <f t="shared" si="9"/>
        <v>20.68</v>
      </c>
      <c r="M66" s="259">
        <v>0.47</v>
      </c>
      <c r="N66" s="43">
        <v>6</v>
      </c>
      <c r="O66" s="43">
        <f t="shared" si="10"/>
        <v>1.98</v>
      </c>
      <c r="P66" s="259">
        <v>0.33</v>
      </c>
    </row>
    <row r="67" spans="1:16" ht="11.25" outlineLevel="2">
      <c r="A67" s="44" t="s">
        <v>1770</v>
      </c>
      <c r="B67" s="47" t="s">
        <v>787</v>
      </c>
      <c r="C67" s="47"/>
      <c r="D67" s="47" t="s">
        <v>1778</v>
      </c>
      <c r="E67" s="254">
        <v>41</v>
      </c>
      <c r="F67" s="254">
        <f t="shared" si="4"/>
        <v>37.72</v>
      </c>
      <c r="G67" s="259">
        <v>0.92</v>
      </c>
      <c r="H67" s="43">
        <v>17</v>
      </c>
      <c r="I67" s="43">
        <f t="shared" si="8"/>
        <v>17</v>
      </c>
      <c r="J67" s="259">
        <v>1</v>
      </c>
      <c r="K67" s="43">
        <v>6</v>
      </c>
      <c r="L67" s="43">
        <f t="shared" si="9"/>
        <v>6</v>
      </c>
      <c r="M67" s="259">
        <v>1</v>
      </c>
      <c r="N67" s="43">
        <v>18</v>
      </c>
      <c r="O67" s="43">
        <f t="shared" si="10"/>
        <v>14.94</v>
      </c>
      <c r="P67" s="259">
        <v>0.83</v>
      </c>
    </row>
    <row r="68" spans="1:16" ht="11.25" outlineLevel="2">
      <c r="A68" s="44" t="s">
        <v>708</v>
      </c>
      <c r="B68" s="47" t="s">
        <v>787</v>
      </c>
      <c r="C68" s="47"/>
      <c r="D68" s="47" t="s">
        <v>1795</v>
      </c>
      <c r="E68" s="254">
        <v>38</v>
      </c>
      <c r="F68" s="254">
        <f t="shared" si="4"/>
        <v>17.86</v>
      </c>
      <c r="G68" s="259">
        <v>0.47</v>
      </c>
      <c r="H68" s="43">
        <v>0</v>
      </c>
      <c r="I68" s="43">
        <f t="shared" si="8"/>
        <v>0</v>
      </c>
      <c r="J68" s="260">
        <v>0</v>
      </c>
      <c r="K68" s="43">
        <v>29</v>
      </c>
      <c r="L68" s="43">
        <f t="shared" si="9"/>
        <v>11.889999999999999</v>
      </c>
      <c r="M68" s="259">
        <v>0.41</v>
      </c>
      <c r="N68" s="43">
        <v>9</v>
      </c>
      <c r="O68" s="43">
        <f t="shared" si="10"/>
        <v>5.94</v>
      </c>
      <c r="P68" s="259">
        <v>0.66</v>
      </c>
    </row>
    <row r="69" spans="1:16" ht="11.25" outlineLevel="2">
      <c r="A69" s="44" t="s">
        <v>1769</v>
      </c>
      <c r="B69" s="47" t="s">
        <v>787</v>
      </c>
      <c r="C69" s="47"/>
      <c r="D69" s="47" t="s">
        <v>718</v>
      </c>
      <c r="E69" s="254">
        <v>34</v>
      </c>
      <c r="F69" s="254">
        <f t="shared" si="4"/>
        <v>12.92</v>
      </c>
      <c r="G69" s="259">
        <v>0.38</v>
      </c>
      <c r="H69" s="43">
        <v>0</v>
      </c>
      <c r="I69" s="43">
        <f t="shared" si="8"/>
        <v>0</v>
      </c>
      <c r="J69" s="260">
        <v>0</v>
      </c>
      <c r="K69" s="43">
        <v>28</v>
      </c>
      <c r="L69" s="43">
        <f t="shared" si="9"/>
        <v>11.76</v>
      </c>
      <c r="M69" s="259">
        <v>0.42</v>
      </c>
      <c r="N69" s="43">
        <v>6</v>
      </c>
      <c r="O69" s="43">
        <f t="shared" si="10"/>
        <v>0.96</v>
      </c>
      <c r="P69" s="259">
        <v>0.16</v>
      </c>
    </row>
    <row r="70" spans="1:16" ht="11.25" outlineLevel="2">
      <c r="A70" s="44" t="s">
        <v>1805</v>
      </c>
      <c r="B70" s="47" t="s">
        <v>787</v>
      </c>
      <c r="C70" s="47"/>
      <c r="D70" s="47" t="s">
        <v>1808</v>
      </c>
      <c r="E70" s="254">
        <v>31</v>
      </c>
      <c r="F70" s="254">
        <f t="shared" si="4"/>
        <v>22.94</v>
      </c>
      <c r="G70" s="259">
        <v>0.74</v>
      </c>
      <c r="H70" s="43">
        <v>0</v>
      </c>
      <c r="I70" s="43">
        <f t="shared" si="8"/>
        <v>0</v>
      </c>
      <c r="J70" s="260">
        <v>0</v>
      </c>
      <c r="K70" s="43">
        <v>26</v>
      </c>
      <c r="L70" s="43">
        <f t="shared" si="9"/>
        <v>18.98</v>
      </c>
      <c r="M70" s="259">
        <v>0.73</v>
      </c>
      <c r="N70" s="43">
        <v>5</v>
      </c>
      <c r="O70" s="43">
        <f t="shared" si="10"/>
        <v>4</v>
      </c>
      <c r="P70" s="259">
        <v>0.8</v>
      </c>
    </row>
    <row r="71" spans="1:16" ht="11.25" outlineLevel="2">
      <c r="A71" s="44" t="s">
        <v>770</v>
      </c>
      <c r="B71" s="47" t="s">
        <v>787</v>
      </c>
      <c r="C71" s="47"/>
      <c r="D71" s="47" t="s">
        <v>1720</v>
      </c>
      <c r="E71" s="254">
        <v>31</v>
      </c>
      <c r="F71" s="254">
        <f t="shared" si="4"/>
        <v>13.950000000000001</v>
      </c>
      <c r="G71" s="259">
        <v>0.45</v>
      </c>
      <c r="H71" s="43">
        <v>0</v>
      </c>
      <c r="I71" s="43">
        <f t="shared" si="8"/>
        <v>0</v>
      </c>
      <c r="J71" s="260">
        <v>0</v>
      </c>
      <c r="K71" s="43">
        <v>19</v>
      </c>
      <c r="L71" s="43">
        <f t="shared" si="9"/>
        <v>10.829999999999998</v>
      </c>
      <c r="M71" s="259">
        <v>0.57</v>
      </c>
      <c r="N71" s="43">
        <v>12</v>
      </c>
      <c r="O71" s="43">
        <f t="shared" si="10"/>
        <v>3</v>
      </c>
      <c r="P71" s="259">
        <v>0.25</v>
      </c>
    </row>
    <row r="72" spans="1:16" ht="11.25" outlineLevel="2">
      <c r="A72" s="44" t="s">
        <v>796</v>
      </c>
      <c r="B72" s="47" t="s">
        <v>787</v>
      </c>
      <c r="C72" s="47"/>
      <c r="D72" s="47" t="s">
        <v>774</v>
      </c>
      <c r="E72" s="254">
        <v>31</v>
      </c>
      <c r="F72" s="254">
        <f t="shared" si="4"/>
        <v>24.8</v>
      </c>
      <c r="G72" s="259">
        <v>0.8</v>
      </c>
      <c r="H72" s="43">
        <v>0</v>
      </c>
      <c r="I72" s="43">
        <f t="shared" si="8"/>
        <v>0</v>
      </c>
      <c r="J72" s="260">
        <v>0</v>
      </c>
      <c r="K72" s="43">
        <v>17</v>
      </c>
      <c r="L72" s="43">
        <f t="shared" si="9"/>
        <v>11.899999999999999</v>
      </c>
      <c r="M72" s="259">
        <v>0.7</v>
      </c>
      <c r="N72" s="43">
        <v>14</v>
      </c>
      <c r="O72" s="43">
        <f t="shared" si="10"/>
        <v>12.88</v>
      </c>
      <c r="P72" s="259">
        <v>0.92</v>
      </c>
    </row>
    <row r="73" spans="1:16" ht="11.25" outlineLevel="2">
      <c r="A73" s="402" t="s">
        <v>802</v>
      </c>
      <c r="B73" s="47" t="s">
        <v>787</v>
      </c>
      <c r="C73" s="47"/>
      <c r="D73" s="47" t="s">
        <v>1741</v>
      </c>
      <c r="E73" s="254">
        <v>31</v>
      </c>
      <c r="F73" s="254">
        <f t="shared" si="4"/>
        <v>16.740000000000002</v>
      </c>
      <c r="G73" s="259">
        <v>0.54</v>
      </c>
      <c r="H73" s="43">
        <v>0</v>
      </c>
      <c r="I73" s="43">
        <f t="shared" si="8"/>
        <v>0</v>
      </c>
      <c r="J73" s="260">
        <v>0</v>
      </c>
      <c r="K73" s="43">
        <v>26</v>
      </c>
      <c r="L73" s="43">
        <f t="shared" si="9"/>
        <v>14.819999999999999</v>
      </c>
      <c r="M73" s="259">
        <v>0.57</v>
      </c>
      <c r="N73" s="43">
        <v>5</v>
      </c>
      <c r="O73" s="43">
        <f t="shared" si="10"/>
        <v>2</v>
      </c>
      <c r="P73" s="259">
        <v>0.4</v>
      </c>
    </row>
    <row r="74" spans="1:16" ht="11.25" outlineLevel="2">
      <c r="A74" s="44" t="s">
        <v>1809</v>
      </c>
      <c r="B74" s="47" t="s">
        <v>787</v>
      </c>
      <c r="C74" s="47"/>
      <c r="D74" s="47" t="s">
        <v>1719</v>
      </c>
      <c r="E74" s="254">
        <v>29</v>
      </c>
      <c r="F74" s="254">
        <f t="shared" si="4"/>
        <v>5.800000000000001</v>
      </c>
      <c r="G74" s="259">
        <v>0.2</v>
      </c>
      <c r="H74" s="43">
        <v>0</v>
      </c>
      <c r="I74" s="43">
        <f t="shared" si="8"/>
        <v>0</v>
      </c>
      <c r="J74" s="260">
        <v>0</v>
      </c>
      <c r="K74" s="43">
        <v>16</v>
      </c>
      <c r="L74" s="43">
        <f t="shared" si="9"/>
        <v>4.96</v>
      </c>
      <c r="M74" s="259">
        <v>0.31</v>
      </c>
      <c r="N74" s="43">
        <v>13</v>
      </c>
      <c r="O74" s="43">
        <f t="shared" si="10"/>
        <v>0.9100000000000001</v>
      </c>
      <c r="P74" s="259">
        <v>0.07</v>
      </c>
    </row>
    <row r="75" spans="1:16" ht="11.25" outlineLevel="2">
      <c r="A75" s="44" t="s">
        <v>1797</v>
      </c>
      <c r="B75" s="47" t="s">
        <v>787</v>
      </c>
      <c r="C75" s="47"/>
      <c r="D75" s="47" t="s">
        <v>732</v>
      </c>
      <c r="E75" s="254">
        <v>28</v>
      </c>
      <c r="F75" s="254">
        <f t="shared" si="4"/>
        <v>21.84</v>
      </c>
      <c r="G75" s="259">
        <v>0.78</v>
      </c>
      <c r="H75" s="43">
        <v>0</v>
      </c>
      <c r="I75" s="43">
        <f t="shared" si="8"/>
        <v>0</v>
      </c>
      <c r="J75" s="260">
        <v>0</v>
      </c>
      <c r="K75" s="43">
        <v>17</v>
      </c>
      <c r="L75" s="43">
        <f t="shared" si="9"/>
        <v>14.96</v>
      </c>
      <c r="M75" s="259">
        <v>0.88</v>
      </c>
      <c r="N75" s="43">
        <v>11</v>
      </c>
      <c r="O75" s="43">
        <f t="shared" si="10"/>
        <v>6.93</v>
      </c>
      <c r="P75" s="259">
        <v>0.63</v>
      </c>
    </row>
    <row r="76" spans="1:16" ht="11.25" outlineLevel="2">
      <c r="A76" s="44" t="s">
        <v>722</v>
      </c>
      <c r="B76" s="47" t="s">
        <v>787</v>
      </c>
      <c r="C76" s="47"/>
      <c r="D76" s="47" t="s">
        <v>711</v>
      </c>
      <c r="E76" s="254">
        <v>28</v>
      </c>
      <c r="F76" s="254">
        <f t="shared" si="4"/>
        <v>14</v>
      </c>
      <c r="G76" s="259">
        <v>0.5</v>
      </c>
      <c r="H76" s="43">
        <v>0</v>
      </c>
      <c r="I76" s="43">
        <f t="shared" si="8"/>
        <v>0</v>
      </c>
      <c r="J76" s="260">
        <v>0</v>
      </c>
      <c r="K76" s="43">
        <v>18</v>
      </c>
      <c r="L76" s="43">
        <f t="shared" si="9"/>
        <v>9.9</v>
      </c>
      <c r="M76" s="259">
        <v>0.55</v>
      </c>
      <c r="N76" s="43">
        <v>10</v>
      </c>
      <c r="O76" s="43">
        <f t="shared" si="10"/>
        <v>4</v>
      </c>
      <c r="P76" s="259">
        <v>0.4</v>
      </c>
    </row>
    <row r="77" spans="1:16" ht="11.25" outlineLevel="2">
      <c r="A77" s="44" t="s">
        <v>710</v>
      </c>
      <c r="B77" s="47" t="s">
        <v>787</v>
      </c>
      <c r="C77" s="47"/>
      <c r="D77" s="47" t="s">
        <v>1732</v>
      </c>
      <c r="E77" s="254">
        <v>17</v>
      </c>
      <c r="F77" s="254">
        <f aca="true" t="shared" si="11" ref="F77:F101">PRODUCT(E77,G77)</f>
        <v>0</v>
      </c>
      <c r="G77" s="259">
        <v>0</v>
      </c>
      <c r="H77" s="43">
        <v>0</v>
      </c>
      <c r="I77" s="43">
        <f t="shared" si="8"/>
        <v>0</v>
      </c>
      <c r="J77" s="260">
        <v>0</v>
      </c>
      <c r="K77" s="43">
        <v>11</v>
      </c>
      <c r="L77" s="43">
        <f t="shared" si="9"/>
        <v>0</v>
      </c>
      <c r="M77" s="259">
        <v>0</v>
      </c>
      <c r="N77" s="43">
        <v>6</v>
      </c>
      <c r="O77" s="43">
        <f t="shared" si="10"/>
        <v>0</v>
      </c>
      <c r="P77" s="259">
        <v>0</v>
      </c>
    </row>
    <row r="78" spans="1:16" ht="11.25" outlineLevel="2">
      <c r="A78" s="44" t="s">
        <v>721</v>
      </c>
      <c r="B78" s="47" t="s">
        <v>787</v>
      </c>
      <c r="C78" s="47"/>
      <c r="D78" s="47" t="s">
        <v>1791</v>
      </c>
      <c r="E78" s="254">
        <v>17</v>
      </c>
      <c r="F78" s="254">
        <f t="shared" si="11"/>
        <v>6.97</v>
      </c>
      <c r="G78" s="259">
        <v>0.41</v>
      </c>
      <c r="H78" s="43">
        <v>0</v>
      </c>
      <c r="I78" s="43">
        <f t="shared" si="8"/>
        <v>0</v>
      </c>
      <c r="J78" s="260">
        <v>0</v>
      </c>
      <c r="K78" s="43">
        <v>14</v>
      </c>
      <c r="L78" s="43">
        <f t="shared" si="9"/>
        <v>3.9200000000000004</v>
      </c>
      <c r="M78" s="259">
        <v>0.28</v>
      </c>
      <c r="N78" s="43">
        <v>3</v>
      </c>
      <c r="O78" s="43">
        <f t="shared" si="10"/>
        <v>3</v>
      </c>
      <c r="P78" s="259">
        <v>1</v>
      </c>
    </row>
    <row r="79" spans="1:16" ht="11.25" outlineLevel="2">
      <c r="A79" s="402" t="s">
        <v>797</v>
      </c>
      <c r="B79" s="47" t="s">
        <v>787</v>
      </c>
      <c r="C79" s="47"/>
      <c r="D79" s="47" t="s">
        <v>707</v>
      </c>
      <c r="E79" s="254">
        <v>16</v>
      </c>
      <c r="F79" s="254">
        <f t="shared" si="11"/>
        <v>14.88</v>
      </c>
      <c r="G79" s="259">
        <v>0.93</v>
      </c>
      <c r="H79" s="43">
        <v>0</v>
      </c>
      <c r="I79" s="43">
        <f t="shared" si="8"/>
        <v>0</v>
      </c>
      <c r="J79" s="260">
        <v>0</v>
      </c>
      <c r="K79" s="43">
        <v>15</v>
      </c>
      <c r="L79" s="43">
        <f t="shared" si="9"/>
        <v>13.950000000000001</v>
      </c>
      <c r="M79" s="259">
        <v>0.93</v>
      </c>
      <c r="N79" s="43">
        <v>1</v>
      </c>
      <c r="O79" s="43">
        <f t="shared" si="10"/>
        <v>1</v>
      </c>
      <c r="P79" s="259">
        <v>1</v>
      </c>
    </row>
    <row r="80" spans="1:16" ht="11.25" outlineLevel="2">
      <c r="A80" s="44" t="s">
        <v>1704</v>
      </c>
      <c r="B80" s="47" t="s">
        <v>787</v>
      </c>
      <c r="C80" s="47"/>
      <c r="D80" s="47" t="s">
        <v>737</v>
      </c>
      <c r="E80" s="254">
        <v>15</v>
      </c>
      <c r="F80" s="254">
        <f t="shared" si="11"/>
        <v>6.9</v>
      </c>
      <c r="G80" s="259">
        <v>0.46</v>
      </c>
      <c r="H80" s="43">
        <v>0</v>
      </c>
      <c r="I80" s="43">
        <f t="shared" si="8"/>
        <v>0</v>
      </c>
      <c r="J80" s="260">
        <v>0</v>
      </c>
      <c r="K80" s="43">
        <v>7</v>
      </c>
      <c r="L80" s="43">
        <f t="shared" si="9"/>
        <v>2.94</v>
      </c>
      <c r="M80" s="259">
        <v>0.42</v>
      </c>
      <c r="N80" s="43">
        <v>8</v>
      </c>
      <c r="O80" s="43">
        <f t="shared" si="10"/>
        <v>4</v>
      </c>
      <c r="P80" s="259">
        <v>0.5</v>
      </c>
    </row>
    <row r="81" spans="1:16" ht="11.25" outlineLevel="2">
      <c r="A81" s="44" t="s">
        <v>1729</v>
      </c>
      <c r="B81" s="47" t="s">
        <v>787</v>
      </c>
      <c r="C81" s="47"/>
      <c r="D81" s="47" t="s">
        <v>1739</v>
      </c>
      <c r="E81" s="254">
        <v>13</v>
      </c>
      <c r="F81" s="254">
        <f t="shared" si="11"/>
        <v>6.890000000000001</v>
      </c>
      <c r="G81" s="259">
        <v>0.53</v>
      </c>
      <c r="H81" s="43">
        <v>0</v>
      </c>
      <c r="I81" s="43">
        <f t="shared" si="8"/>
        <v>0</v>
      </c>
      <c r="J81" s="260">
        <v>0</v>
      </c>
      <c r="K81" s="43">
        <v>6</v>
      </c>
      <c r="L81" s="43">
        <f t="shared" si="9"/>
        <v>3</v>
      </c>
      <c r="M81" s="259">
        <v>0.5</v>
      </c>
      <c r="N81" s="43">
        <v>7</v>
      </c>
      <c r="O81" s="43">
        <f t="shared" si="10"/>
        <v>3.9899999999999998</v>
      </c>
      <c r="P81" s="259">
        <v>0.57</v>
      </c>
    </row>
    <row r="82" spans="1:16" ht="11.25" outlineLevel="2">
      <c r="A82" s="44" t="s">
        <v>712</v>
      </c>
      <c r="B82" s="47" t="s">
        <v>787</v>
      </c>
      <c r="C82" s="47"/>
      <c r="D82" s="47" t="s">
        <v>1792</v>
      </c>
      <c r="E82" s="254">
        <v>10</v>
      </c>
      <c r="F82" s="254">
        <f t="shared" si="11"/>
        <v>10</v>
      </c>
      <c r="G82" s="259">
        <v>1</v>
      </c>
      <c r="H82" s="43">
        <v>0</v>
      </c>
      <c r="I82" s="43">
        <f t="shared" si="8"/>
        <v>0</v>
      </c>
      <c r="J82" s="260">
        <v>0</v>
      </c>
      <c r="K82" s="43">
        <v>4</v>
      </c>
      <c r="L82" s="43">
        <f t="shared" si="9"/>
        <v>4</v>
      </c>
      <c r="M82" s="259">
        <v>1</v>
      </c>
      <c r="N82" s="43">
        <v>6</v>
      </c>
      <c r="O82" s="43">
        <f t="shared" si="10"/>
        <v>6</v>
      </c>
      <c r="P82" s="259">
        <v>1</v>
      </c>
    </row>
    <row r="83" spans="1:16" ht="11.25" outlineLevel="2">
      <c r="A83" s="44" t="s">
        <v>1733</v>
      </c>
      <c r="B83" s="47" t="s">
        <v>787</v>
      </c>
      <c r="C83" s="47"/>
      <c r="D83" s="47" t="s">
        <v>730</v>
      </c>
      <c r="E83" s="254">
        <v>9</v>
      </c>
      <c r="F83" s="254">
        <f t="shared" si="11"/>
        <v>3.96</v>
      </c>
      <c r="G83" s="259">
        <v>0.44</v>
      </c>
      <c r="H83" s="43">
        <v>0</v>
      </c>
      <c r="I83" s="43">
        <f t="shared" si="8"/>
        <v>0</v>
      </c>
      <c r="J83" s="259">
        <v>0</v>
      </c>
      <c r="K83" s="43">
        <v>6</v>
      </c>
      <c r="L83" s="43">
        <f t="shared" si="9"/>
        <v>3</v>
      </c>
      <c r="M83" s="259">
        <v>0.5</v>
      </c>
      <c r="N83" s="43">
        <v>3</v>
      </c>
      <c r="O83" s="43">
        <f t="shared" si="10"/>
        <v>0.99</v>
      </c>
      <c r="P83" s="259">
        <v>0.33</v>
      </c>
    </row>
    <row r="84" spans="1:16" ht="11.25" outlineLevel="2">
      <c r="A84" s="44" t="s">
        <v>800</v>
      </c>
      <c r="B84" s="47" t="s">
        <v>787</v>
      </c>
      <c r="C84" s="47"/>
      <c r="D84" s="47" t="s">
        <v>738</v>
      </c>
      <c r="E84" s="254">
        <v>7</v>
      </c>
      <c r="F84" s="254">
        <f t="shared" si="11"/>
        <v>0.9800000000000001</v>
      </c>
      <c r="G84" s="259">
        <v>0.14</v>
      </c>
      <c r="H84" s="43">
        <v>0</v>
      </c>
      <c r="I84" s="43">
        <f t="shared" si="8"/>
        <v>0</v>
      </c>
      <c r="J84" s="260">
        <v>0</v>
      </c>
      <c r="K84" s="43">
        <v>7</v>
      </c>
      <c r="L84" s="43">
        <f t="shared" si="9"/>
        <v>0.9800000000000001</v>
      </c>
      <c r="M84" s="259">
        <v>0.14</v>
      </c>
      <c r="N84" s="43">
        <v>0</v>
      </c>
      <c r="O84" s="43">
        <f t="shared" si="10"/>
        <v>0</v>
      </c>
      <c r="P84" s="260">
        <v>0</v>
      </c>
    </row>
    <row r="85" spans="1:16" ht="11.25" outlineLevel="2">
      <c r="A85" s="44" t="s">
        <v>1796</v>
      </c>
      <c r="B85" s="47" t="s">
        <v>787</v>
      </c>
      <c r="C85" s="47"/>
      <c r="D85" s="47" t="s">
        <v>1755</v>
      </c>
      <c r="E85" s="254">
        <v>4</v>
      </c>
      <c r="F85" s="254">
        <f t="shared" si="11"/>
        <v>3</v>
      </c>
      <c r="G85" s="259">
        <v>0.75</v>
      </c>
      <c r="H85" s="43">
        <v>1</v>
      </c>
      <c r="I85" s="43">
        <f t="shared" si="8"/>
        <v>0</v>
      </c>
      <c r="J85" s="260">
        <v>0</v>
      </c>
      <c r="K85" s="43">
        <v>3</v>
      </c>
      <c r="L85" s="43">
        <f t="shared" si="9"/>
        <v>3</v>
      </c>
      <c r="M85" s="259">
        <v>1</v>
      </c>
      <c r="N85" s="43">
        <v>0</v>
      </c>
      <c r="O85" s="43">
        <f t="shared" si="10"/>
        <v>0</v>
      </c>
      <c r="P85" s="259">
        <v>0</v>
      </c>
    </row>
    <row r="86" spans="1:16" ht="11.25" outlineLevel="2">
      <c r="A86" s="44" t="s">
        <v>1730</v>
      </c>
      <c r="B86" s="47" t="s">
        <v>787</v>
      </c>
      <c r="C86" s="47"/>
      <c r="D86" s="47" t="s">
        <v>771</v>
      </c>
      <c r="E86" s="254">
        <v>2</v>
      </c>
      <c r="F86" s="254">
        <f t="shared" si="11"/>
        <v>0</v>
      </c>
      <c r="G86" s="259">
        <v>0</v>
      </c>
      <c r="H86" s="43">
        <v>0</v>
      </c>
      <c r="I86" s="43">
        <f t="shared" si="8"/>
        <v>0</v>
      </c>
      <c r="J86" s="260">
        <v>0</v>
      </c>
      <c r="K86" s="43">
        <v>1</v>
      </c>
      <c r="L86" s="43">
        <f t="shared" si="9"/>
        <v>0</v>
      </c>
      <c r="M86" s="259">
        <v>0</v>
      </c>
      <c r="N86" s="43">
        <v>1</v>
      </c>
      <c r="O86" s="43">
        <f t="shared" si="10"/>
        <v>0</v>
      </c>
      <c r="P86" s="259">
        <v>0</v>
      </c>
    </row>
    <row r="87" spans="1:16" ht="11.25" outlineLevel="2">
      <c r="A87" s="44" t="s">
        <v>1782</v>
      </c>
      <c r="B87" s="47" t="s">
        <v>787</v>
      </c>
      <c r="C87" s="47"/>
      <c r="D87" s="47" t="s">
        <v>1794</v>
      </c>
      <c r="E87" s="254">
        <v>1</v>
      </c>
      <c r="F87" s="254">
        <f t="shared" si="11"/>
        <v>1</v>
      </c>
      <c r="G87" s="259">
        <v>1</v>
      </c>
      <c r="H87" s="43">
        <v>0</v>
      </c>
      <c r="I87" s="43">
        <f t="shared" si="8"/>
        <v>0</v>
      </c>
      <c r="J87" s="260">
        <v>0</v>
      </c>
      <c r="K87" s="43">
        <v>1</v>
      </c>
      <c r="L87" s="43">
        <f t="shared" si="9"/>
        <v>1</v>
      </c>
      <c r="M87" s="259">
        <v>1</v>
      </c>
      <c r="N87" s="43">
        <v>0</v>
      </c>
      <c r="O87" s="43">
        <f t="shared" si="10"/>
        <v>0</v>
      </c>
      <c r="P87" s="259">
        <v>0</v>
      </c>
    </row>
    <row r="88" spans="1:16" ht="11.25" outlineLevel="2">
      <c r="A88" s="44" t="s">
        <v>773</v>
      </c>
      <c r="B88" s="47" t="s">
        <v>787</v>
      </c>
      <c r="C88" s="47"/>
      <c r="D88" s="47" t="s">
        <v>1701</v>
      </c>
      <c r="E88" s="254">
        <v>1</v>
      </c>
      <c r="F88" s="254">
        <f t="shared" si="11"/>
        <v>1</v>
      </c>
      <c r="G88" s="259">
        <v>1</v>
      </c>
      <c r="H88" s="43">
        <v>0</v>
      </c>
      <c r="I88" s="43">
        <f t="shared" si="8"/>
        <v>0</v>
      </c>
      <c r="J88" s="260">
        <v>0</v>
      </c>
      <c r="K88" s="43">
        <v>1</v>
      </c>
      <c r="L88" s="43">
        <f t="shared" si="9"/>
        <v>1</v>
      </c>
      <c r="M88" s="259">
        <v>1</v>
      </c>
      <c r="N88" s="43">
        <v>0</v>
      </c>
      <c r="O88" s="43">
        <f t="shared" si="10"/>
        <v>0</v>
      </c>
      <c r="P88" s="260">
        <v>0</v>
      </c>
    </row>
    <row r="89" spans="2:16" ht="24.75" customHeight="1" outlineLevel="2">
      <c r="B89" s="53" t="s">
        <v>810</v>
      </c>
      <c r="C89" s="53"/>
      <c r="D89" s="53"/>
      <c r="E89" s="254">
        <f>SUBTOTAL(9,E90:E99)</f>
        <v>3003</v>
      </c>
      <c r="F89" s="254">
        <f>SUM(F90:F99)</f>
        <v>1422.46</v>
      </c>
      <c r="G89" s="259">
        <f>F89/E89</f>
        <v>0.4736796536796537</v>
      </c>
      <c r="H89" s="254">
        <f>SUBTOTAL(9,H90:H99)</f>
        <v>0</v>
      </c>
      <c r="I89" s="254">
        <f>SUM(I90:I99)</f>
        <v>0</v>
      </c>
      <c r="J89" s="288" t="s">
        <v>518</v>
      </c>
      <c r="K89" s="254">
        <f>SUBTOTAL(9,K90:K99)</f>
        <v>15</v>
      </c>
      <c r="L89" s="254">
        <f>SUM(L90:L99)</f>
        <v>10.88</v>
      </c>
      <c r="M89" s="288">
        <f>L89/K89</f>
        <v>0.7253333333333334</v>
      </c>
      <c r="N89" s="254">
        <f>SUBTOTAL(9,N90:N99)</f>
        <v>2988</v>
      </c>
      <c r="O89" s="254">
        <f>SUM(O90:O99)</f>
        <v>1415.5900000000001</v>
      </c>
      <c r="P89" s="256">
        <f>O89/N89</f>
        <v>0.4737583668005355</v>
      </c>
    </row>
    <row r="90" spans="2:16" ht="11.25" outlineLevel="2">
      <c r="B90" s="47" t="s">
        <v>785</v>
      </c>
      <c r="C90" s="47"/>
      <c r="D90" s="47" t="s">
        <v>1747</v>
      </c>
      <c r="E90" s="254">
        <v>2446</v>
      </c>
      <c r="F90" s="254">
        <f aca="true" t="shared" si="12" ref="F90:F99">PRODUCT(E90,G90)</f>
        <v>1100.7</v>
      </c>
      <c r="G90" s="259">
        <v>0.45</v>
      </c>
      <c r="H90" s="43">
        <v>0</v>
      </c>
      <c r="I90" s="43">
        <f aca="true" t="shared" si="13" ref="I90:I99">PRODUCT(H90,J90)</f>
        <v>0</v>
      </c>
      <c r="J90" s="259">
        <v>0</v>
      </c>
      <c r="K90" s="43">
        <v>13</v>
      </c>
      <c r="L90" s="43">
        <f aca="true" t="shared" si="14" ref="L90:L99">PRODUCT(K90,M90)</f>
        <v>9.88</v>
      </c>
      <c r="M90" s="259">
        <v>0.76</v>
      </c>
      <c r="N90" s="43">
        <v>2433</v>
      </c>
      <c r="O90" s="43">
        <f aca="true" t="shared" si="15" ref="O90:O99">PRODUCT(N90,P90)</f>
        <v>1094.8500000000001</v>
      </c>
      <c r="P90" s="259">
        <v>0.45</v>
      </c>
    </row>
    <row r="91" spans="2:16" ht="11.25" outlineLevel="2">
      <c r="B91" s="47" t="s">
        <v>785</v>
      </c>
      <c r="C91" s="47"/>
      <c r="D91" s="47" t="s">
        <v>1749</v>
      </c>
      <c r="E91" s="254">
        <v>268</v>
      </c>
      <c r="F91" s="254">
        <f t="shared" si="12"/>
        <v>136.68</v>
      </c>
      <c r="G91" s="259">
        <v>0.51</v>
      </c>
      <c r="H91" s="43">
        <v>0</v>
      </c>
      <c r="I91" s="43">
        <f t="shared" si="13"/>
        <v>0</v>
      </c>
      <c r="J91" s="260">
        <v>0</v>
      </c>
      <c r="K91" s="43">
        <v>2</v>
      </c>
      <c r="L91" s="43">
        <f t="shared" si="14"/>
        <v>1</v>
      </c>
      <c r="M91" s="260">
        <v>0.5</v>
      </c>
      <c r="N91" s="43">
        <v>266</v>
      </c>
      <c r="O91" s="43">
        <f t="shared" si="15"/>
        <v>135.66</v>
      </c>
      <c r="P91" s="259">
        <v>0.51</v>
      </c>
    </row>
    <row r="92" spans="2:16" ht="11.25" outlineLevel="2">
      <c r="B92" s="47" t="s">
        <v>785</v>
      </c>
      <c r="C92" s="47"/>
      <c r="D92" s="47" t="s">
        <v>1755</v>
      </c>
      <c r="E92" s="254">
        <v>102</v>
      </c>
      <c r="F92" s="254">
        <f t="shared" si="12"/>
        <v>69.36</v>
      </c>
      <c r="G92" s="259">
        <v>0.68</v>
      </c>
      <c r="H92" s="43">
        <v>0</v>
      </c>
      <c r="I92" s="43">
        <f t="shared" si="13"/>
        <v>0</v>
      </c>
      <c r="J92" s="260">
        <v>0</v>
      </c>
      <c r="K92" s="43">
        <v>0</v>
      </c>
      <c r="L92" s="43">
        <f t="shared" si="14"/>
        <v>0</v>
      </c>
      <c r="M92" s="260">
        <v>0</v>
      </c>
      <c r="N92" s="43">
        <v>102</v>
      </c>
      <c r="O92" s="43">
        <f t="shared" si="15"/>
        <v>69.36</v>
      </c>
      <c r="P92" s="259">
        <v>0.68</v>
      </c>
    </row>
    <row r="93" spans="2:16" ht="11.25" outlineLevel="2">
      <c r="B93" s="47" t="s">
        <v>785</v>
      </c>
      <c r="C93" s="47"/>
      <c r="D93" s="47" t="s">
        <v>1768</v>
      </c>
      <c r="E93" s="254">
        <v>46</v>
      </c>
      <c r="F93" s="254">
        <f t="shared" si="12"/>
        <v>34.96</v>
      </c>
      <c r="G93" s="259">
        <v>0.76</v>
      </c>
      <c r="H93" s="43">
        <v>0</v>
      </c>
      <c r="I93" s="43">
        <f t="shared" si="13"/>
        <v>0</v>
      </c>
      <c r="J93" s="260">
        <v>0</v>
      </c>
      <c r="K93" s="43">
        <v>0</v>
      </c>
      <c r="L93" s="43">
        <f t="shared" si="14"/>
        <v>0</v>
      </c>
      <c r="M93" s="260">
        <v>0</v>
      </c>
      <c r="N93" s="43">
        <v>46</v>
      </c>
      <c r="O93" s="43">
        <f t="shared" si="15"/>
        <v>34.96</v>
      </c>
      <c r="P93" s="259">
        <v>0.76</v>
      </c>
    </row>
    <row r="94" spans="2:16" ht="11.25" outlineLevel="2">
      <c r="B94" s="47" t="s">
        <v>785</v>
      </c>
      <c r="C94" s="47"/>
      <c r="D94" s="47" t="s">
        <v>1751</v>
      </c>
      <c r="E94" s="254">
        <v>45</v>
      </c>
      <c r="F94" s="254">
        <f t="shared" si="12"/>
        <v>23.85</v>
      </c>
      <c r="G94" s="259">
        <v>0.53</v>
      </c>
      <c r="H94" s="43">
        <v>0</v>
      </c>
      <c r="I94" s="43">
        <f t="shared" si="13"/>
        <v>0</v>
      </c>
      <c r="J94" s="260">
        <v>0</v>
      </c>
      <c r="K94" s="43">
        <v>0</v>
      </c>
      <c r="L94" s="43">
        <f t="shared" si="14"/>
        <v>0</v>
      </c>
      <c r="M94" s="260">
        <v>0</v>
      </c>
      <c r="N94" s="43">
        <v>45</v>
      </c>
      <c r="O94" s="43">
        <f t="shared" si="15"/>
        <v>23.85</v>
      </c>
      <c r="P94" s="259">
        <v>0.53</v>
      </c>
    </row>
    <row r="95" spans="2:16" ht="11.25" outlineLevel="2">
      <c r="B95" s="47" t="s">
        <v>785</v>
      </c>
      <c r="C95" s="47"/>
      <c r="D95" s="47" t="s">
        <v>1760</v>
      </c>
      <c r="E95" s="254">
        <v>45</v>
      </c>
      <c r="F95" s="254">
        <f t="shared" si="12"/>
        <v>31.95</v>
      </c>
      <c r="G95" s="259">
        <v>0.71</v>
      </c>
      <c r="H95" s="43">
        <v>0</v>
      </c>
      <c r="I95" s="43">
        <f t="shared" si="13"/>
        <v>0</v>
      </c>
      <c r="J95" s="260">
        <v>0</v>
      </c>
      <c r="K95" s="43">
        <v>0</v>
      </c>
      <c r="L95" s="43">
        <f t="shared" si="14"/>
        <v>0</v>
      </c>
      <c r="M95" s="260">
        <v>0</v>
      </c>
      <c r="N95" s="43">
        <v>45</v>
      </c>
      <c r="O95" s="43">
        <f t="shared" si="15"/>
        <v>31.95</v>
      </c>
      <c r="P95" s="259">
        <v>0.71</v>
      </c>
    </row>
    <row r="96" spans="2:16" ht="11.25" outlineLevel="2">
      <c r="B96" s="47" t="s">
        <v>785</v>
      </c>
      <c r="C96" s="47"/>
      <c r="D96" s="47" t="s">
        <v>799</v>
      </c>
      <c r="E96" s="254">
        <v>35</v>
      </c>
      <c r="F96" s="254">
        <f t="shared" si="12"/>
        <v>14</v>
      </c>
      <c r="G96" s="259">
        <v>0.4</v>
      </c>
      <c r="H96" s="43">
        <v>0</v>
      </c>
      <c r="I96" s="43">
        <f t="shared" si="13"/>
        <v>0</v>
      </c>
      <c r="J96" s="260">
        <v>0</v>
      </c>
      <c r="K96" s="43">
        <v>0</v>
      </c>
      <c r="L96" s="43">
        <f t="shared" si="14"/>
        <v>0</v>
      </c>
      <c r="M96" s="260">
        <v>0</v>
      </c>
      <c r="N96" s="43">
        <v>35</v>
      </c>
      <c r="O96" s="43">
        <f t="shared" si="15"/>
        <v>14</v>
      </c>
      <c r="P96" s="259">
        <v>0.4</v>
      </c>
    </row>
    <row r="97" spans="2:16" ht="11.25" outlineLevel="2">
      <c r="B97" s="47" t="s">
        <v>785</v>
      </c>
      <c r="C97" s="47"/>
      <c r="D97" s="47" t="s">
        <v>788</v>
      </c>
      <c r="E97" s="254">
        <v>8</v>
      </c>
      <c r="F97" s="254">
        <f t="shared" si="12"/>
        <v>6.96</v>
      </c>
      <c r="G97" s="259">
        <v>0.87</v>
      </c>
      <c r="H97" s="43">
        <v>0</v>
      </c>
      <c r="I97" s="43">
        <f t="shared" si="13"/>
        <v>0</v>
      </c>
      <c r="J97" s="260">
        <v>0</v>
      </c>
      <c r="K97" s="43">
        <v>0</v>
      </c>
      <c r="L97" s="43">
        <f t="shared" si="14"/>
        <v>0</v>
      </c>
      <c r="M97" s="260">
        <v>0</v>
      </c>
      <c r="N97" s="43">
        <v>8</v>
      </c>
      <c r="O97" s="43">
        <f t="shared" si="15"/>
        <v>6.96</v>
      </c>
      <c r="P97" s="259">
        <v>0.87</v>
      </c>
    </row>
    <row r="98" spans="2:16" ht="11.25" outlineLevel="2">
      <c r="B98" s="47" t="s">
        <v>785</v>
      </c>
      <c r="C98" s="47"/>
      <c r="D98" s="47" t="s">
        <v>1772</v>
      </c>
      <c r="E98" s="254">
        <v>4</v>
      </c>
      <c r="F98" s="254">
        <f t="shared" si="12"/>
        <v>4</v>
      </c>
      <c r="G98" s="259">
        <v>1</v>
      </c>
      <c r="H98" s="43">
        <v>0</v>
      </c>
      <c r="I98" s="43">
        <f t="shared" si="13"/>
        <v>0</v>
      </c>
      <c r="J98" s="260">
        <v>0</v>
      </c>
      <c r="K98" s="43">
        <v>0</v>
      </c>
      <c r="L98" s="43">
        <f t="shared" si="14"/>
        <v>0</v>
      </c>
      <c r="M98" s="260">
        <v>0</v>
      </c>
      <c r="N98" s="43">
        <v>4</v>
      </c>
      <c r="O98" s="43">
        <f t="shared" si="15"/>
        <v>4</v>
      </c>
      <c r="P98" s="259">
        <v>1</v>
      </c>
    </row>
    <row r="99" spans="2:16" ht="11.25" outlineLevel="2">
      <c r="B99" s="47" t="s">
        <v>785</v>
      </c>
      <c r="C99" s="47"/>
      <c r="D99" s="47" t="s">
        <v>1765</v>
      </c>
      <c r="E99" s="254">
        <v>4</v>
      </c>
      <c r="F99" s="254">
        <f t="shared" si="12"/>
        <v>0</v>
      </c>
      <c r="G99" s="259">
        <v>0</v>
      </c>
      <c r="H99" s="43">
        <v>0</v>
      </c>
      <c r="I99" s="43">
        <f t="shared" si="13"/>
        <v>0</v>
      </c>
      <c r="J99" s="260">
        <v>0</v>
      </c>
      <c r="K99" s="43">
        <v>0</v>
      </c>
      <c r="L99" s="43">
        <f t="shared" si="14"/>
        <v>0</v>
      </c>
      <c r="M99" s="260">
        <v>0</v>
      </c>
      <c r="N99" s="43">
        <v>4</v>
      </c>
      <c r="O99" s="43">
        <f t="shared" si="15"/>
        <v>0</v>
      </c>
      <c r="P99" s="259">
        <v>0</v>
      </c>
    </row>
    <row r="100" spans="2:16" s="48" customFormat="1" ht="19.5" customHeight="1" outlineLevel="1">
      <c r="B100" s="337" t="s">
        <v>1043</v>
      </c>
      <c r="C100" s="337"/>
      <c r="D100" s="669"/>
      <c r="E100" s="490">
        <f>SUBTOTAL(9,E101:E101)</f>
        <v>2</v>
      </c>
      <c r="F100" s="254">
        <f>SUM(F101)</f>
        <v>2</v>
      </c>
      <c r="G100" s="256">
        <f>F100/E100</f>
        <v>1</v>
      </c>
      <c r="H100" s="490">
        <f>SUBTOTAL(9,H101:H101)</f>
        <v>0</v>
      </c>
      <c r="I100" s="490">
        <f>SUM(I101)</f>
        <v>0</v>
      </c>
      <c r="J100" s="670" t="s">
        <v>518</v>
      </c>
      <c r="K100" s="490">
        <f>SUBTOTAL(9,K101:K101)</f>
        <v>0</v>
      </c>
      <c r="L100" s="490">
        <f>SUM(L101)</f>
        <v>0</v>
      </c>
      <c r="M100" s="670" t="s">
        <v>518</v>
      </c>
      <c r="N100" s="490">
        <f>SUBTOTAL(9,N101:N101)</f>
        <v>2</v>
      </c>
      <c r="O100" s="490">
        <f>SUM(O101)</f>
        <v>2</v>
      </c>
      <c r="P100" s="671">
        <f>O100/N100</f>
        <v>1</v>
      </c>
    </row>
    <row r="101" spans="1:16" ht="11.25" outlineLevel="2">
      <c r="A101" s="44" t="s">
        <v>1807</v>
      </c>
      <c r="B101" s="338" t="s">
        <v>415</v>
      </c>
      <c r="C101" s="338"/>
      <c r="D101" s="115" t="s">
        <v>1747</v>
      </c>
      <c r="E101" s="490">
        <v>2</v>
      </c>
      <c r="F101" s="254">
        <f t="shared" si="11"/>
        <v>2</v>
      </c>
      <c r="G101" s="259">
        <v>1</v>
      </c>
      <c r="H101" s="116">
        <v>0</v>
      </c>
      <c r="I101" s="116">
        <f>PRODUCT(H101,J101)</f>
        <v>0</v>
      </c>
      <c r="J101" s="290">
        <v>0</v>
      </c>
      <c r="K101" s="116">
        <v>0</v>
      </c>
      <c r="L101" s="116">
        <f>PRODUCT(K101,M101)</f>
        <v>0</v>
      </c>
      <c r="M101" s="290">
        <v>0</v>
      </c>
      <c r="N101" s="116">
        <v>2</v>
      </c>
      <c r="O101" s="116">
        <f>PRODUCT(N101,P101)</f>
        <v>2</v>
      </c>
      <c r="P101" s="290">
        <v>1</v>
      </c>
    </row>
    <row r="102" spans="1:16" s="48" customFormat="1" ht="19.5" customHeight="1" outlineLevel="1" collapsed="1">
      <c r="A102" s="669"/>
      <c r="B102" s="53" t="s">
        <v>1048</v>
      </c>
      <c r="C102" s="53"/>
      <c r="D102" s="53"/>
      <c r="E102" s="254">
        <f>SUBTOTAL(9,E103:E103)</f>
        <v>2</v>
      </c>
      <c r="F102" s="254">
        <f>SUM(F103)</f>
        <v>1</v>
      </c>
      <c r="G102" s="256">
        <f>F102/E102</f>
        <v>0.5</v>
      </c>
      <c r="H102" s="254">
        <f>SUBTOTAL(9,H103:H103)</f>
        <v>0</v>
      </c>
      <c r="I102" s="254">
        <f>SUM(I103)</f>
        <v>0</v>
      </c>
      <c r="J102" s="670" t="s">
        <v>518</v>
      </c>
      <c r="K102" s="254">
        <f>SUBTOTAL(9,K103:K103)</f>
        <v>0</v>
      </c>
      <c r="L102" s="254">
        <f>SUM(L103)</f>
        <v>0</v>
      </c>
      <c r="M102" s="670" t="s">
        <v>518</v>
      </c>
      <c r="N102" s="254">
        <f>SUBTOTAL(9,N103:N103)</f>
        <v>2</v>
      </c>
      <c r="O102" s="254">
        <f>SUM(O103)</f>
        <v>1</v>
      </c>
      <c r="P102" s="256">
        <f>O102/N102</f>
        <v>0.5</v>
      </c>
    </row>
    <row r="103" spans="1:16" ht="11.25" hidden="1" outlineLevel="2">
      <c r="A103" s="115" t="s">
        <v>1371</v>
      </c>
      <c r="B103" s="47" t="s">
        <v>1044</v>
      </c>
      <c r="C103" s="47"/>
      <c r="D103" s="47"/>
      <c r="E103" s="43">
        <v>2</v>
      </c>
      <c r="F103" s="254">
        <v>1</v>
      </c>
      <c r="G103" s="259">
        <v>0.5</v>
      </c>
      <c r="H103" s="43">
        <v>0</v>
      </c>
      <c r="I103" s="43">
        <f>PRODUCT(H103,J103)</f>
        <v>0</v>
      </c>
      <c r="J103" s="259">
        <v>0</v>
      </c>
      <c r="K103" s="43">
        <v>0</v>
      </c>
      <c r="L103" s="43">
        <f>PRODUCT(K103,M103)</f>
        <v>0</v>
      </c>
      <c r="M103" s="259">
        <v>0</v>
      </c>
      <c r="N103" s="43">
        <v>2</v>
      </c>
      <c r="O103" s="43">
        <v>1</v>
      </c>
      <c r="P103" s="259">
        <v>0.5</v>
      </c>
    </row>
    <row r="104" spans="2:16" s="47" customFormat="1" ht="39.75" customHeight="1">
      <c r="B104" s="720" t="s">
        <v>419</v>
      </c>
      <c r="C104" s="720"/>
      <c r="D104" s="720"/>
      <c r="E104" s="720"/>
      <c r="F104" s="720"/>
      <c r="G104" s="720"/>
      <c r="H104" s="720"/>
      <c r="I104" s="720"/>
      <c r="J104" s="720"/>
      <c r="K104" s="720"/>
      <c r="L104" s="720"/>
      <c r="M104" s="720"/>
      <c r="N104" s="720"/>
      <c r="O104" s="720"/>
      <c r="P104" s="720"/>
    </row>
    <row r="105" spans="2:16" s="47" customFormat="1" ht="11.25">
      <c r="B105" s="115"/>
      <c r="C105" s="53" t="s">
        <v>927</v>
      </c>
      <c r="H105" s="257"/>
      <c r="I105" s="257"/>
      <c r="J105" s="52"/>
      <c r="K105" s="115"/>
      <c r="L105" s="115"/>
      <c r="M105" s="115"/>
      <c r="N105" s="115"/>
      <c r="O105" s="115"/>
      <c r="P105" s="115"/>
    </row>
    <row r="106" spans="2:16" s="47" customFormat="1" ht="11.25">
      <c r="B106" s="115"/>
      <c r="D106" s="47" t="s">
        <v>43</v>
      </c>
      <c r="H106" s="257"/>
      <c r="I106" s="257"/>
      <c r="J106" s="52"/>
      <c r="K106" s="115"/>
      <c r="L106" s="115"/>
      <c r="M106" s="115"/>
      <c r="N106" s="115"/>
      <c r="O106" s="115"/>
      <c r="P106" s="115"/>
    </row>
    <row r="107" spans="2:16" s="47" customFormat="1" ht="11.25">
      <c r="B107" s="115"/>
      <c r="D107" s="47" t="s">
        <v>41</v>
      </c>
      <c r="H107" s="257"/>
      <c r="I107" s="257"/>
      <c r="J107" s="52"/>
      <c r="K107" s="115"/>
      <c r="L107" s="115"/>
      <c r="M107" s="115"/>
      <c r="N107" s="115"/>
      <c r="O107" s="115"/>
      <c r="P107" s="115"/>
    </row>
    <row r="108" spans="2:16" s="47" customFormat="1" ht="11.25">
      <c r="B108" s="115"/>
      <c r="D108" s="47" t="s">
        <v>42</v>
      </c>
      <c r="H108" s="257"/>
      <c r="I108" s="257"/>
      <c r="J108" s="52"/>
      <c r="K108" s="115"/>
      <c r="L108" s="115"/>
      <c r="M108" s="115"/>
      <c r="N108" s="115"/>
      <c r="O108" s="115"/>
      <c r="P108" s="115"/>
    </row>
    <row r="109" spans="2:16" s="47" customFormat="1" ht="11.25">
      <c r="B109" s="115"/>
      <c r="D109" s="47" t="s">
        <v>1014</v>
      </c>
      <c r="H109" s="257"/>
      <c r="I109" s="257"/>
      <c r="J109" s="52"/>
      <c r="K109" s="115"/>
      <c r="L109" s="115"/>
      <c r="M109" s="115"/>
      <c r="N109" s="115"/>
      <c r="O109" s="115"/>
      <c r="P109" s="115"/>
    </row>
    <row r="110" spans="2:16" s="47" customFormat="1" ht="11.25">
      <c r="B110" s="115"/>
      <c r="D110" s="47" t="s">
        <v>1015</v>
      </c>
      <c r="H110" s="257"/>
      <c r="I110" s="257"/>
      <c r="J110" s="52"/>
      <c r="K110" s="115"/>
      <c r="L110" s="115"/>
      <c r="M110" s="115"/>
      <c r="N110" s="115"/>
      <c r="O110" s="115"/>
      <c r="P110" s="115"/>
    </row>
    <row r="111" spans="2:16" s="47" customFormat="1" ht="24" customHeight="1">
      <c r="B111" s="47" t="s">
        <v>418</v>
      </c>
      <c r="D111" s="46"/>
      <c r="E111" s="46"/>
      <c r="F111" s="46"/>
      <c r="G111" s="556"/>
      <c r="H111" s="52"/>
      <c r="I111" s="52"/>
      <c r="J111" s="257"/>
      <c r="K111" s="52"/>
      <c r="L111" s="52"/>
      <c r="M111" s="257"/>
      <c r="N111" s="52"/>
      <c r="O111" s="52"/>
      <c r="P111" s="257"/>
    </row>
    <row r="112" spans="2:16" s="47" customFormat="1" ht="11.25">
      <c r="B112" s="47" t="s">
        <v>40</v>
      </c>
      <c r="D112" s="46"/>
      <c r="E112" s="46"/>
      <c r="F112" s="46"/>
      <c r="G112" s="556"/>
      <c r="H112" s="52"/>
      <c r="I112" s="52"/>
      <c r="J112" s="257"/>
      <c r="K112" s="52"/>
      <c r="L112" s="52"/>
      <c r="M112" s="257"/>
      <c r="N112" s="52"/>
      <c r="O112" s="52"/>
      <c r="P112" s="257"/>
    </row>
    <row r="113" spans="2:16" s="47" customFormat="1" ht="11.25">
      <c r="B113" s="47" t="s">
        <v>414</v>
      </c>
      <c r="D113" s="46"/>
      <c r="E113" s="46"/>
      <c r="F113" s="46"/>
      <c r="G113" s="556"/>
      <c r="H113" s="52"/>
      <c r="I113" s="52"/>
      <c r="J113" s="257"/>
      <c r="K113" s="52"/>
      <c r="L113" s="52"/>
      <c r="M113" s="257"/>
      <c r="N113" s="52"/>
      <c r="O113" s="52"/>
      <c r="P113" s="257"/>
    </row>
    <row r="114" spans="2:16" s="47" customFormat="1" ht="18.75" customHeight="1">
      <c r="B114" s="47" t="s">
        <v>421</v>
      </c>
      <c r="D114" s="46"/>
      <c r="E114" s="46"/>
      <c r="F114" s="46"/>
      <c r="G114" s="556"/>
      <c r="H114" s="52"/>
      <c r="I114" s="52"/>
      <c r="J114" s="257"/>
      <c r="K114" s="52"/>
      <c r="L114" s="52"/>
      <c r="M114" s="257"/>
      <c r="N114" s="52"/>
      <c r="O114" s="52"/>
      <c r="P114" s="257"/>
    </row>
    <row r="115" spans="2:16" s="47" customFormat="1" ht="23.25" customHeight="1">
      <c r="B115" s="47" t="s">
        <v>416</v>
      </c>
      <c r="G115" s="257"/>
      <c r="H115" s="52"/>
      <c r="I115" s="52"/>
      <c r="J115" s="257"/>
      <c r="K115" s="52"/>
      <c r="L115" s="52"/>
      <c r="M115" s="257"/>
      <c r="N115" s="52"/>
      <c r="O115" s="52"/>
      <c r="P115" s="257"/>
    </row>
  </sheetData>
  <mergeCells count="1">
    <mergeCell ref="B104:P104"/>
  </mergeCells>
  <printOptions horizontalCentered="1"/>
  <pageMargins left="0.25" right="0.21" top="0.984251968503937" bottom="0.71" header="0.5905511811023623" footer="0.3"/>
  <pageSetup orientation="landscape" r:id="rId1"/>
  <headerFooter alignWithMargins="0">
    <oddHeader xml:space="preserve">&amp;C&amp;"Arial,Bold"&amp;12TABLE 120F.   MANDATORY FINGERPRINTING COMPLIANCE&amp;X[a]&amp;X FOR CRIMINAL CHARGES DISPOSED LAST YEAR   </oddHeader>
    <oddFooter>&amp;L&amp;8&amp;F  &amp;A&amp;R&amp;8&amp;P of &amp;N</oddFooter>
  </headerFooter>
  <rowBreaks count="3" manualBreakCount="3">
    <brk id="24" max="255" man="1"/>
    <brk id="51" max="255" man="1"/>
    <brk id="88" max="255" man="1"/>
  </rowBreaks>
</worksheet>
</file>

<file path=xl/worksheets/sheet21.xml><?xml version="1.0" encoding="utf-8"?>
<worksheet xmlns="http://schemas.openxmlformats.org/spreadsheetml/2006/main" xmlns:r="http://schemas.openxmlformats.org/officeDocument/2006/relationships">
  <dimension ref="A1:Q143"/>
  <sheetViews>
    <sheetView zoomScale="68" zoomScaleNormal="68" workbookViewId="0" topLeftCell="A1">
      <selection activeCell="N22" sqref="N22"/>
    </sheetView>
  </sheetViews>
  <sheetFormatPr defaultColWidth="9.140625" defaultRowHeight="12.75"/>
  <cols>
    <col min="1" max="2" width="16.00390625" style="0" customWidth="1"/>
    <col min="3" max="3" width="13.7109375" style="0" customWidth="1"/>
    <col min="4" max="4" width="5.7109375" style="0" hidden="1" customWidth="1"/>
    <col min="5" max="5" width="6.7109375" style="0" customWidth="1"/>
    <col min="6" max="6" width="13.7109375" style="0" customWidth="1"/>
    <col min="7" max="7" width="13.7109375" style="0" hidden="1" customWidth="1"/>
    <col min="8" max="8" width="5.7109375" style="0" customWidth="1"/>
    <col min="9" max="9" width="13.7109375" style="0" customWidth="1"/>
    <col min="10" max="10" width="13.7109375" style="0" hidden="1" customWidth="1"/>
    <col min="11" max="11" width="5.7109375" style="0" customWidth="1"/>
    <col min="12" max="12" width="13.7109375" style="0" customWidth="1"/>
    <col min="13" max="13" width="13.7109375" style="0" hidden="1" customWidth="1"/>
    <col min="14" max="14" width="5.7109375" style="0" customWidth="1"/>
    <col min="15" max="15" width="13.7109375" style="0" customWidth="1"/>
    <col min="16" max="16" width="13.7109375" style="0" hidden="1" customWidth="1"/>
    <col min="17" max="17" width="5.7109375" style="0" customWidth="1"/>
  </cols>
  <sheetData>
    <row r="1" spans="1:17" ht="12.75">
      <c r="A1" s="235" t="s">
        <v>1117</v>
      </c>
      <c r="B1" s="117"/>
      <c r="C1" s="120" t="s">
        <v>1550</v>
      </c>
      <c r="D1" s="120" t="s">
        <v>806</v>
      </c>
      <c r="E1" s="285" t="s">
        <v>801</v>
      </c>
      <c r="F1" s="120" t="s">
        <v>804</v>
      </c>
      <c r="G1" s="120" t="s">
        <v>806</v>
      </c>
      <c r="H1" s="285" t="s">
        <v>801</v>
      </c>
      <c r="I1" s="120" t="s">
        <v>242</v>
      </c>
      <c r="J1" s="120" t="s">
        <v>806</v>
      </c>
      <c r="K1" s="289" t="s">
        <v>805</v>
      </c>
      <c r="L1" s="120" t="s">
        <v>243</v>
      </c>
      <c r="M1" s="120" t="s">
        <v>806</v>
      </c>
      <c r="N1" s="289" t="s">
        <v>805</v>
      </c>
      <c r="O1" s="120" t="s">
        <v>244</v>
      </c>
      <c r="P1" s="120" t="s">
        <v>806</v>
      </c>
      <c r="Q1" s="289" t="s">
        <v>801</v>
      </c>
    </row>
    <row r="2" spans="1:17" ht="26.25" customHeight="1">
      <c r="A2" s="112" t="s">
        <v>929</v>
      </c>
      <c r="B2" s="112"/>
      <c r="C2" s="113">
        <v>40822</v>
      </c>
      <c r="D2" s="113">
        <f>SUBTOTAL(9,D3:D104)</f>
        <v>24944.010000000006</v>
      </c>
      <c r="E2" s="286">
        <v>0.65</v>
      </c>
      <c r="F2" s="113">
        <v>42592</v>
      </c>
      <c r="G2" s="113">
        <f>SUBTOTAL(9,G3:G104)</f>
        <v>25839.91</v>
      </c>
      <c r="H2" s="286">
        <v>0.62</v>
      </c>
      <c r="I2" s="113">
        <v>40263</v>
      </c>
      <c r="J2" s="113">
        <f>SUBTOTAL(9,J3:J104)</f>
        <v>22553.419999999995</v>
      </c>
      <c r="K2" s="286">
        <v>0.56</v>
      </c>
      <c r="L2" s="113">
        <v>40954</v>
      </c>
      <c r="M2" s="113">
        <f>SUBTOTAL(9,M3:M104)</f>
        <v>20592.81000000001</v>
      </c>
      <c r="N2" s="286">
        <v>0.5</v>
      </c>
      <c r="O2" s="113">
        <v>40658</v>
      </c>
      <c r="P2" s="113">
        <f>SUBTOTAL(9,P3:P104)</f>
        <v>20044.43</v>
      </c>
      <c r="Q2" s="286">
        <v>0.49</v>
      </c>
    </row>
    <row r="3" spans="1:17" ht="24" customHeight="1">
      <c r="A3" s="118" t="s">
        <v>807</v>
      </c>
      <c r="B3" s="53"/>
      <c r="C3" s="119">
        <f>SUBTOTAL(9,C4:C24)</f>
        <v>4978</v>
      </c>
      <c r="D3" s="119">
        <f>SUBTOTAL(9,D4:D24)</f>
        <v>3219.69</v>
      </c>
      <c r="E3" s="256">
        <f>SUM(D3/C3)</f>
        <v>0.6467838489353154</v>
      </c>
      <c r="F3" s="119">
        <f>SUBTOTAL(9,F4:F24)</f>
        <v>4989</v>
      </c>
      <c r="G3" s="119">
        <f>SUBTOTAL(9,G4:G24)</f>
        <v>3590.22</v>
      </c>
      <c r="H3" s="256">
        <f>SUM(G3/F3)</f>
        <v>0.7196271797955501</v>
      </c>
      <c r="I3" s="119">
        <f>SUBTOTAL(9,I4:I24)</f>
        <v>4994</v>
      </c>
      <c r="J3" s="119">
        <f>SUBTOTAL(9,J4:J24)</f>
        <v>3555.0699999999993</v>
      </c>
      <c r="K3" s="256">
        <f>SUM(J3/I3)</f>
        <v>0.7118682418902682</v>
      </c>
      <c r="L3" s="119">
        <f>SUBTOTAL(9,L4:L24)</f>
        <v>3858</v>
      </c>
      <c r="M3" s="119">
        <f>SUBTOTAL(9,M4:M24)</f>
        <v>2683.38</v>
      </c>
      <c r="N3" s="256">
        <f>SUM(M3/L3)</f>
        <v>0.6955365474339036</v>
      </c>
      <c r="O3" s="119">
        <f>SUBTOTAL(9,O4:O24)</f>
        <v>3009</v>
      </c>
      <c r="P3" s="119">
        <f>SUBTOTAL(9,P4:P24)</f>
        <v>1997.1200000000001</v>
      </c>
      <c r="Q3" s="256">
        <f>SUM(P3/O3)</f>
        <v>0.6637155201063477</v>
      </c>
    </row>
    <row r="4" spans="1:17" ht="12.75">
      <c r="A4" s="47" t="s">
        <v>1793</v>
      </c>
      <c r="B4" s="47" t="s">
        <v>1747</v>
      </c>
      <c r="C4" s="114">
        <v>1861</v>
      </c>
      <c r="D4" s="114">
        <f aca="true" t="shared" si="0" ref="D4:D24">PRODUCT(C4,E4)</f>
        <v>1246.8700000000001</v>
      </c>
      <c r="E4" s="259">
        <v>0.67</v>
      </c>
      <c r="F4" s="114">
        <v>1618</v>
      </c>
      <c r="G4" s="114">
        <f aca="true" t="shared" si="1" ref="G4:G19">PRODUCT(F4,H4)</f>
        <v>1245.8600000000001</v>
      </c>
      <c r="H4" s="259">
        <v>0.77</v>
      </c>
      <c r="I4" s="114">
        <v>1820</v>
      </c>
      <c r="J4" s="114">
        <f aca="true" t="shared" si="2" ref="J4:J19">PRODUCT(I4,K4)</f>
        <v>1365</v>
      </c>
      <c r="K4" s="259">
        <v>0.75</v>
      </c>
      <c r="L4" s="114">
        <v>1451</v>
      </c>
      <c r="M4" s="114">
        <f aca="true" t="shared" si="3" ref="M4:M19">PRODUCT(L4,N4)</f>
        <v>1102.76</v>
      </c>
      <c r="N4" s="259">
        <v>0.76</v>
      </c>
      <c r="O4" s="114">
        <v>1111</v>
      </c>
      <c r="P4" s="114">
        <f aca="true" t="shared" si="4" ref="P4:P19">PRODUCT(O4,Q4)</f>
        <v>799.92</v>
      </c>
      <c r="Q4" s="259">
        <v>0.72</v>
      </c>
    </row>
    <row r="5" spans="1:17" ht="12.75">
      <c r="A5" s="47" t="s">
        <v>1793</v>
      </c>
      <c r="B5" s="47" t="s">
        <v>1749</v>
      </c>
      <c r="C5" s="114">
        <v>975</v>
      </c>
      <c r="D5" s="114">
        <f t="shared" si="0"/>
        <v>594.75</v>
      </c>
      <c r="E5" s="259">
        <v>0.61</v>
      </c>
      <c r="F5" s="114">
        <v>1139</v>
      </c>
      <c r="G5" s="114">
        <f t="shared" si="1"/>
        <v>785.91</v>
      </c>
      <c r="H5" s="259">
        <v>0.69</v>
      </c>
      <c r="I5" s="114">
        <v>853</v>
      </c>
      <c r="J5" s="114">
        <f t="shared" si="2"/>
        <v>588.5699999999999</v>
      </c>
      <c r="K5" s="259">
        <v>0.69</v>
      </c>
      <c r="L5" s="114">
        <v>681</v>
      </c>
      <c r="M5" s="114">
        <f t="shared" si="3"/>
        <v>394.97999999999996</v>
      </c>
      <c r="N5" s="259">
        <v>0.58</v>
      </c>
      <c r="O5" s="114">
        <v>543</v>
      </c>
      <c r="P5" s="114">
        <f t="shared" si="4"/>
        <v>298.65000000000003</v>
      </c>
      <c r="Q5" s="259">
        <v>0.55</v>
      </c>
    </row>
    <row r="6" spans="1:17" ht="12.75">
      <c r="A6" s="47" t="s">
        <v>1793</v>
      </c>
      <c r="B6" s="47" t="s">
        <v>1764</v>
      </c>
      <c r="C6" s="114">
        <v>296</v>
      </c>
      <c r="D6" s="114">
        <f t="shared" si="0"/>
        <v>180.56</v>
      </c>
      <c r="E6" s="259">
        <v>0.61</v>
      </c>
      <c r="F6" s="114">
        <v>246</v>
      </c>
      <c r="G6" s="114">
        <f t="shared" si="1"/>
        <v>182.04</v>
      </c>
      <c r="H6" s="259">
        <v>0.74</v>
      </c>
      <c r="I6" s="114">
        <v>253</v>
      </c>
      <c r="J6" s="114">
        <f t="shared" si="2"/>
        <v>164.45000000000002</v>
      </c>
      <c r="K6" s="259">
        <v>0.65</v>
      </c>
      <c r="L6" s="114">
        <v>275</v>
      </c>
      <c r="M6" s="114">
        <f t="shared" si="3"/>
        <v>140.25</v>
      </c>
      <c r="N6" s="259">
        <v>0.51</v>
      </c>
      <c r="O6" s="114">
        <v>206</v>
      </c>
      <c r="P6" s="114">
        <f t="shared" si="4"/>
        <v>129.78</v>
      </c>
      <c r="Q6" s="259">
        <v>0.63</v>
      </c>
    </row>
    <row r="7" spans="1:17" ht="12.75">
      <c r="A7" s="47" t="s">
        <v>1793</v>
      </c>
      <c r="B7" s="47" t="s">
        <v>1755</v>
      </c>
      <c r="C7" s="114">
        <v>554</v>
      </c>
      <c r="D7" s="114">
        <f t="shared" si="0"/>
        <v>332.4</v>
      </c>
      <c r="E7" s="259">
        <v>0.6</v>
      </c>
      <c r="F7" s="114">
        <v>714</v>
      </c>
      <c r="G7" s="114">
        <f t="shared" si="1"/>
        <v>421.26</v>
      </c>
      <c r="H7" s="259">
        <v>0.59</v>
      </c>
      <c r="I7" s="114">
        <v>635</v>
      </c>
      <c r="J7" s="114">
        <f t="shared" si="2"/>
        <v>381</v>
      </c>
      <c r="K7" s="259">
        <v>0.6</v>
      </c>
      <c r="L7" s="114">
        <v>360</v>
      </c>
      <c r="M7" s="114">
        <f t="shared" si="3"/>
        <v>208.79999999999998</v>
      </c>
      <c r="N7" s="259">
        <v>0.58</v>
      </c>
      <c r="O7" s="114">
        <v>292</v>
      </c>
      <c r="P7" s="114">
        <f t="shared" si="4"/>
        <v>148.92000000000002</v>
      </c>
      <c r="Q7" s="259">
        <v>0.51</v>
      </c>
    </row>
    <row r="8" spans="1:17" ht="12.75">
      <c r="A8" s="47" t="s">
        <v>1793</v>
      </c>
      <c r="B8" s="47" t="s">
        <v>1760</v>
      </c>
      <c r="C8" s="114">
        <v>260</v>
      </c>
      <c r="D8" s="114">
        <f t="shared" si="0"/>
        <v>189.79999999999998</v>
      </c>
      <c r="E8" s="259">
        <v>0.73</v>
      </c>
      <c r="F8" s="114">
        <v>239</v>
      </c>
      <c r="G8" s="114">
        <f t="shared" si="1"/>
        <v>176.85999999999999</v>
      </c>
      <c r="H8" s="259">
        <v>0.74</v>
      </c>
      <c r="I8" s="114">
        <v>265</v>
      </c>
      <c r="J8" s="114">
        <f t="shared" si="2"/>
        <v>193.45</v>
      </c>
      <c r="K8" s="259">
        <v>0.73</v>
      </c>
      <c r="L8" s="114">
        <v>139</v>
      </c>
      <c r="M8" s="114">
        <f t="shared" si="3"/>
        <v>113.97999999999999</v>
      </c>
      <c r="N8" s="259">
        <v>0.82</v>
      </c>
      <c r="O8" s="114">
        <v>151</v>
      </c>
      <c r="P8" s="114">
        <f t="shared" si="4"/>
        <v>108.72</v>
      </c>
      <c r="Q8" s="259">
        <v>0.72</v>
      </c>
    </row>
    <row r="9" spans="1:17" ht="12.75">
      <c r="A9" s="47" t="s">
        <v>1793</v>
      </c>
      <c r="B9" s="47" t="s">
        <v>1758</v>
      </c>
      <c r="C9" s="114">
        <v>202</v>
      </c>
      <c r="D9" s="114">
        <f t="shared" si="0"/>
        <v>129.28</v>
      </c>
      <c r="E9" s="259">
        <v>0.64</v>
      </c>
      <c r="F9" s="114">
        <v>276</v>
      </c>
      <c r="G9" s="114">
        <f t="shared" si="1"/>
        <v>223.56</v>
      </c>
      <c r="H9" s="259">
        <v>0.81</v>
      </c>
      <c r="I9" s="114">
        <v>428</v>
      </c>
      <c r="J9" s="114">
        <f t="shared" si="2"/>
        <v>338.12</v>
      </c>
      <c r="K9" s="259">
        <v>0.79</v>
      </c>
      <c r="L9" s="114">
        <v>471</v>
      </c>
      <c r="M9" s="114">
        <f t="shared" si="3"/>
        <v>362.67</v>
      </c>
      <c r="N9" s="259">
        <v>0.77</v>
      </c>
      <c r="O9" s="114">
        <v>273</v>
      </c>
      <c r="P9" s="114">
        <f t="shared" si="4"/>
        <v>199.29</v>
      </c>
      <c r="Q9" s="259">
        <v>0.73</v>
      </c>
    </row>
    <row r="10" spans="1:17" ht="12.75">
      <c r="A10" s="47" t="s">
        <v>1793</v>
      </c>
      <c r="B10" s="47" t="s">
        <v>1768</v>
      </c>
      <c r="C10" s="114">
        <v>188</v>
      </c>
      <c r="D10" s="114">
        <f t="shared" si="0"/>
        <v>122.2</v>
      </c>
      <c r="E10" s="259">
        <v>0.65</v>
      </c>
      <c r="F10" s="114">
        <v>139</v>
      </c>
      <c r="G10" s="114">
        <f t="shared" si="1"/>
        <v>109.81</v>
      </c>
      <c r="H10" s="259">
        <v>0.79</v>
      </c>
      <c r="I10" s="114">
        <v>178</v>
      </c>
      <c r="J10" s="114">
        <f t="shared" si="2"/>
        <v>140.62</v>
      </c>
      <c r="K10" s="259">
        <v>0.79</v>
      </c>
      <c r="L10" s="114">
        <v>86</v>
      </c>
      <c r="M10" s="114">
        <f t="shared" si="3"/>
        <v>54.18</v>
      </c>
      <c r="N10" s="259">
        <v>0.63</v>
      </c>
      <c r="O10" s="114">
        <v>97</v>
      </c>
      <c r="P10" s="114">
        <f t="shared" si="4"/>
        <v>73.72</v>
      </c>
      <c r="Q10" s="259">
        <v>0.76</v>
      </c>
    </row>
    <row r="11" spans="1:17" ht="12.75">
      <c r="A11" s="47" t="s">
        <v>1793</v>
      </c>
      <c r="B11" s="47" t="s">
        <v>1751</v>
      </c>
      <c r="C11" s="114">
        <v>177</v>
      </c>
      <c r="D11" s="114">
        <f t="shared" si="0"/>
        <v>93.81</v>
      </c>
      <c r="E11" s="259">
        <v>0.53</v>
      </c>
      <c r="F11" s="114">
        <v>160</v>
      </c>
      <c r="G11" s="114">
        <f t="shared" si="1"/>
        <v>110.39999999999999</v>
      </c>
      <c r="H11" s="259">
        <v>0.69</v>
      </c>
      <c r="I11" s="114">
        <v>127</v>
      </c>
      <c r="J11" s="114">
        <f t="shared" si="2"/>
        <v>95.25</v>
      </c>
      <c r="K11" s="259">
        <v>0.75</v>
      </c>
      <c r="L11" s="114">
        <v>115</v>
      </c>
      <c r="M11" s="114">
        <f t="shared" si="3"/>
        <v>87.4</v>
      </c>
      <c r="N11" s="259">
        <v>0.76</v>
      </c>
      <c r="O11" s="114">
        <v>106</v>
      </c>
      <c r="P11" s="114">
        <f t="shared" si="4"/>
        <v>75.25999999999999</v>
      </c>
      <c r="Q11" s="259">
        <v>0.71</v>
      </c>
    </row>
    <row r="12" spans="1:17" ht="12.75">
      <c r="A12" s="47" t="s">
        <v>1793</v>
      </c>
      <c r="B12" s="47" t="s">
        <v>1294</v>
      </c>
      <c r="C12" s="114">
        <v>108</v>
      </c>
      <c r="D12" s="114">
        <f t="shared" si="0"/>
        <v>69.12</v>
      </c>
      <c r="E12" s="259">
        <v>0.64</v>
      </c>
      <c r="F12" s="114">
        <v>98</v>
      </c>
      <c r="G12" s="114">
        <f t="shared" si="1"/>
        <v>76.44</v>
      </c>
      <c r="H12" s="259">
        <v>0.78</v>
      </c>
      <c r="I12" s="114">
        <v>89</v>
      </c>
      <c r="J12" s="114">
        <f t="shared" si="2"/>
        <v>74.75999999999999</v>
      </c>
      <c r="K12" s="259">
        <v>0.84</v>
      </c>
      <c r="L12" s="114">
        <v>63</v>
      </c>
      <c r="M12" s="114">
        <f t="shared" si="3"/>
        <v>57.96</v>
      </c>
      <c r="N12" s="259">
        <v>0.92</v>
      </c>
      <c r="O12" s="114">
        <v>50</v>
      </c>
      <c r="P12" s="114">
        <f t="shared" si="4"/>
        <v>46</v>
      </c>
      <c r="Q12" s="259">
        <v>0.92</v>
      </c>
    </row>
    <row r="13" spans="1:17" ht="12.75">
      <c r="A13" s="47" t="s">
        <v>1793</v>
      </c>
      <c r="B13" s="47" t="s">
        <v>1698</v>
      </c>
      <c r="C13" s="114">
        <v>86</v>
      </c>
      <c r="D13" s="114">
        <f t="shared" si="0"/>
        <v>53.32</v>
      </c>
      <c r="E13" s="259">
        <v>0.62</v>
      </c>
      <c r="F13" s="114">
        <v>55</v>
      </c>
      <c r="G13" s="114">
        <f t="shared" si="1"/>
        <v>26.95</v>
      </c>
      <c r="H13" s="259">
        <v>0.49</v>
      </c>
      <c r="I13" s="114">
        <v>107</v>
      </c>
      <c r="J13" s="114">
        <f t="shared" si="2"/>
        <v>42.800000000000004</v>
      </c>
      <c r="K13" s="259">
        <v>0.4</v>
      </c>
      <c r="L13" s="114">
        <v>42</v>
      </c>
      <c r="M13" s="114">
        <f t="shared" si="3"/>
        <v>23.939999999999998</v>
      </c>
      <c r="N13" s="259">
        <v>0.57</v>
      </c>
      <c r="O13" s="114">
        <v>59</v>
      </c>
      <c r="P13" s="114">
        <f t="shared" si="4"/>
        <v>32.45</v>
      </c>
      <c r="Q13" s="259">
        <v>0.55</v>
      </c>
    </row>
    <row r="14" spans="1:17" ht="12.75">
      <c r="A14" s="47" t="s">
        <v>1793</v>
      </c>
      <c r="B14" s="47" t="s">
        <v>1765</v>
      </c>
      <c r="C14" s="114">
        <v>66</v>
      </c>
      <c r="D14" s="114">
        <f t="shared" si="0"/>
        <v>60.720000000000006</v>
      </c>
      <c r="E14" s="259">
        <v>0.92</v>
      </c>
      <c r="F14" s="114">
        <v>70</v>
      </c>
      <c r="G14" s="114">
        <f t="shared" si="1"/>
        <v>59.5</v>
      </c>
      <c r="H14" s="259">
        <v>0.85</v>
      </c>
      <c r="I14" s="114">
        <v>96</v>
      </c>
      <c r="J14" s="114">
        <f t="shared" si="2"/>
        <v>66.24</v>
      </c>
      <c r="K14" s="259">
        <v>0.69</v>
      </c>
      <c r="L14" s="114">
        <v>80</v>
      </c>
      <c r="M14" s="114">
        <f t="shared" si="3"/>
        <v>68</v>
      </c>
      <c r="N14" s="259">
        <v>0.85</v>
      </c>
      <c r="O14" s="114">
        <v>60</v>
      </c>
      <c r="P14" s="114">
        <f t="shared" si="4"/>
        <v>48.6</v>
      </c>
      <c r="Q14" s="259">
        <v>0.81</v>
      </c>
    </row>
    <row r="15" spans="1:17" ht="12.75">
      <c r="A15" s="47" t="s">
        <v>1793</v>
      </c>
      <c r="B15" s="47" t="s">
        <v>1772</v>
      </c>
      <c r="C15" s="114">
        <v>57</v>
      </c>
      <c r="D15" s="114">
        <f t="shared" si="0"/>
        <v>37.620000000000005</v>
      </c>
      <c r="E15" s="259">
        <v>0.66</v>
      </c>
      <c r="F15" s="114">
        <v>74</v>
      </c>
      <c r="G15" s="114">
        <f t="shared" si="1"/>
        <v>48.84</v>
      </c>
      <c r="H15" s="259">
        <v>0.66</v>
      </c>
      <c r="I15" s="114">
        <v>29</v>
      </c>
      <c r="J15" s="114">
        <f t="shared" si="2"/>
        <v>16.82</v>
      </c>
      <c r="K15" s="259">
        <v>0.58</v>
      </c>
      <c r="L15" s="114">
        <v>10</v>
      </c>
      <c r="M15" s="114">
        <f t="shared" si="3"/>
        <v>6</v>
      </c>
      <c r="N15" s="259">
        <v>0.6</v>
      </c>
      <c r="O15" s="114">
        <v>8</v>
      </c>
      <c r="P15" s="114">
        <f t="shared" si="4"/>
        <v>4.96</v>
      </c>
      <c r="Q15" s="259">
        <v>0.62</v>
      </c>
    </row>
    <row r="16" spans="1:17" ht="12.75">
      <c r="A16" s="47" t="s">
        <v>1793</v>
      </c>
      <c r="B16" s="47" t="s">
        <v>1776</v>
      </c>
      <c r="C16" s="114">
        <v>27</v>
      </c>
      <c r="D16" s="114">
        <f t="shared" si="0"/>
        <v>20.79</v>
      </c>
      <c r="E16" s="259">
        <v>0.77</v>
      </c>
      <c r="F16" s="114">
        <v>63</v>
      </c>
      <c r="G16" s="114">
        <f t="shared" si="1"/>
        <v>45.99</v>
      </c>
      <c r="H16" s="259">
        <v>0.73</v>
      </c>
      <c r="I16" s="114">
        <v>56</v>
      </c>
      <c r="J16" s="114">
        <f t="shared" si="2"/>
        <v>42</v>
      </c>
      <c r="K16" s="259">
        <v>0.75</v>
      </c>
      <c r="L16" s="114">
        <v>28</v>
      </c>
      <c r="M16" s="114">
        <f t="shared" si="3"/>
        <v>14.84</v>
      </c>
      <c r="N16" s="259">
        <v>0.53</v>
      </c>
      <c r="O16" s="114">
        <v>21</v>
      </c>
      <c r="P16" s="114">
        <f t="shared" si="4"/>
        <v>11.969999999999999</v>
      </c>
      <c r="Q16" s="259">
        <v>0.57</v>
      </c>
    </row>
    <row r="17" spans="1:17" ht="12.75">
      <c r="A17" s="47" t="s">
        <v>1793</v>
      </c>
      <c r="B17" s="47" t="s">
        <v>1792</v>
      </c>
      <c r="C17" s="114">
        <v>25</v>
      </c>
      <c r="D17" s="114">
        <f t="shared" si="0"/>
        <v>24</v>
      </c>
      <c r="E17" s="259">
        <v>0.96</v>
      </c>
      <c r="F17" s="114">
        <v>9</v>
      </c>
      <c r="G17" s="114">
        <f t="shared" si="1"/>
        <v>9</v>
      </c>
      <c r="H17" s="259">
        <v>1</v>
      </c>
      <c r="I17" s="114">
        <v>3</v>
      </c>
      <c r="J17" s="114">
        <f t="shared" si="2"/>
        <v>3</v>
      </c>
      <c r="K17" s="259">
        <v>1</v>
      </c>
      <c r="L17" s="114">
        <v>3</v>
      </c>
      <c r="M17" s="114">
        <f t="shared" si="3"/>
        <v>3</v>
      </c>
      <c r="N17" s="259">
        <v>1</v>
      </c>
      <c r="O17" s="114">
        <v>7</v>
      </c>
      <c r="P17" s="114">
        <f t="shared" si="4"/>
        <v>5.95</v>
      </c>
      <c r="Q17" s="259">
        <v>0.85</v>
      </c>
    </row>
    <row r="18" spans="1:17" ht="12.75">
      <c r="A18" s="47" t="s">
        <v>1793</v>
      </c>
      <c r="B18" s="47" t="s">
        <v>1774</v>
      </c>
      <c r="C18" s="114">
        <v>19</v>
      </c>
      <c r="D18" s="114">
        <f t="shared" si="0"/>
        <v>14.82</v>
      </c>
      <c r="E18" s="259">
        <v>0.78</v>
      </c>
      <c r="F18" s="114">
        <v>24</v>
      </c>
      <c r="G18" s="114">
        <f t="shared" si="1"/>
        <v>24</v>
      </c>
      <c r="H18" s="259">
        <v>1</v>
      </c>
      <c r="I18" s="114">
        <v>1</v>
      </c>
      <c r="J18" s="114">
        <f t="shared" si="2"/>
        <v>1</v>
      </c>
      <c r="K18" s="259">
        <v>1</v>
      </c>
      <c r="L18" s="114">
        <v>3</v>
      </c>
      <c r="M18" s="114">
        <f t="shared" si="3"/>
        <v>0.99</v>
      </c>
      <c r="N18" s="259">
        <v>0.33</v>
      </c>
      <c r="O18" s="114">
        <v>1</v>
      </c>
      <c r="P18" s="114">
        <f t="shared" si="4"/>
        <v>1</v>
      </c>
      <c r="Q18" s="259">
        <v>1</v>
      </c>
    </row>
    <row r="19" spans="1:17" ht="12.75">
      <c r="A19" s="47" t="s">
        <v>1793</v>
      </c>
      <c r="B19" s="47" t="s">
        <v>1798</v>
      </c>
      <c r="C19" s="114">
        <v>19</v>
      </c>
      <c r="D19" s="114">
        <f t="shared" si="0"/>
        <v>8.93</v>
      </c>
      <c r="E19" s="259">
        <v>0.47</v>
      </c>
      <c r="F19" s="114">
        <v>20</v>
      </c>
      <c r="G19" s="114">
        <f t="shared" si="1"/>
        <v>18</v>
      </c>
      <c r="H19" s="259">
        <v>0.9</v>
      </c>
      <c r="I19" s="114">
        <v>25</v>
      </c>
      <c r="J19" s="114">
        <f t="shared" si="2"/>
        <v>23</v>
      </c>
      <c r="K19" s="259">
        <v>0.92</v>
      </c>
      <c r="L19" s="114">
        <v>33</v>
      </c>
      <c r="M19" s="114">
        <f t="shared" si="3"/>
        <v>28.71</v>
      </c>
      <c r="N19" s="259">
        <v>0.87</v>
      </c>
      <c r="O19" s="114">
        <v>11</v>
      </c>
      <c r="P19" s="114">
        <f t="shared" si="4"/>
        <v>6.93</v>
      </c>
      <c r="Q19" s="259">
        <v>0.63</v>
      </c>
    </row>
    <row r="20" spans="1:17" ht="12.75">
      <c r="A20" s="47" t="s">
        <v>1793</v>
      </c>
      <c r="B20" s="47" t="s">
        <v>1767</v>
      </c>
      <c r="C20" s="114">
        <v>18</v>
      </c>
      <c r="D20" s="114">
        <f t="shared" si="0"/>
        <v>13.86</v>
      </c>
      <c r="E20" s="259">
        <v>0.77</v>
      </c>
      <c r="F20" s="114"/>
      <c r="G20" s="114"/>
      <c r="H20" s="259"/>
      <c r="I20" s="114"/>
      <c r="J20" s="114"/>
      <c r="K20" s="259"/>
      <c r="L20" s="114"/>
      <c r="M20" s="114"/>
      <c r="N20" s="259"/>
      <c r="O20" s="114"/>
      <c r="P20" s="114"/>
      <c r="Q20" s="259"/>
    </row>
    <row r="21" spans="1:17" ht="12.75">
      <c r="A21" s="47" t="s">
        <v>1793</v>
      </c>
      <c r="B21" s="47" t="s">
        <v>1791</v>
      </c>
      <c r="C21" s="114">
        <v>14</v>
      </c>
      <c r="D21" s="114">
        <f t="shared" si="0"/>
        <v>11.9</v>
      </c>
      <c r="E21" s="259">
        <v>0.85</v>
      </c>
      <c r="F21" s="114">
        <v>26</v>
      </c>
      <c r="G21" s="114">
        <f>PRODUCT(F21,H21)</f>
        <v>21.84</v>
      </c>
      <c r="H21" s="259">
        <v>0.84</v>
      </c>
      <c r="I21" s="114">
        <v>7</v>
      </c>
      <c r="J21" s="114">
        <f>PRODUCT(I21,K21)</f>
        <v>3.9899999999999998</v>
      </c>
      <c r="K21" s="259">
        <v>0.57</v>
      </c>
      <c r="L21" s="114">
        <v>3</v>
      </c>
      <c r="M21" s="114">
        <f>PRODUCT(L21,N21)</f>
        <v>3</v>
      </c>
      <c r="N21" s="259">
        <v>1</v>
      </c>
      <c r="O21" s="114">
        <v>3</v>
      </c>
      <c r="P21" s="114">
        <f>PRODUCT(O21,Q21)</f>
        <v>3</v>
      </c>
      <c r="Q21" s="259">
        <v>1</v>
      </c>
    </row>
    <row r="22" spans="1:17" ht="12.75">
      <c r="A22" s="47" t="s">
        <v>1793</v>
      </c>
      <c r="B22" s="47" t="s">
        <v>1699</v>
      </c>
      <c r="C22" s="114">
        <v>13</v>
      </c>
      <c r="D22" s="114">
        <f t="shared" si="0"/>
        <v>4.94</v>
      </c>
      <c r="E22" s="259">
        <v>0.38</v>
      </c>
      <c r="F22" s="114">
        <v>18</v>
      </c>
      <c r="G22" s="114">
        <f>PRODUCT(F22,H22)</f>
        <v>3.96</v>
      </c>
      <c r="H22" s="259">
        <v>0.22</v>
      </c>
      <c r="I22" s="114">
        <v>16</v>
      </c>
      <c r="J22" s="114">
        <f>PRODUCT(I22,K22)</f>
        <v>12</v>
      </c>
      <c r="K22" s="259">
        <v>0.75</v>
      </c>
      <c r="L22" s="114">
        <v>11</v>
      </c>
      <c r="M22" s="114">
        <f>PRODUCT(L22,N22)</f>
        <v>7.92</v>
      </c>
      <c r="N22" s="259">
        <v>0.72</v>
      </c>
      <c r="O22" s="114">
        <v>4</v>
      </c>
      <c r="P22" s="114">
        <f>PRODUCT(O22,Q22)</f>
        <v>2</v>
      </c>
      <c r="Q22" s="259">
        <v>0.5</v>
      </c>
    </row>
    <row r="23" spans="1:17" ht="12.75">
      <c r="A23" s="47" t="s">
        <v>1793</v>
      </c>
      <c r="B23" s="47" t="s">
        <v>1720</v>
      </c>
      <c r="C23" s="114">
        <v>12</v>
      </c>
      <c r="D23" s="114">
        <f t="shared" si="0"/>
        <v>9</v>
      </c>
      <c r="E23" s="259">
        <v>0.75</v>
      </c>
      <c r="F23" s="114">
        <v>1</v>
      </c>
      <c r="G23" s="114">
        <f>PRODUCT(F23,H23)</f>
        <v>0</v>
      </c>
      <c r="H23" s="259">
        <v>0</v>
      </c>
      <c r="I23" s="114">
        <v>6</v>
      </c>
      <c r="J23" s="114">
        <f>PRODUCT(I23,K23)</f>
        <v>3</v>
      </c>
      <c r="K23" s="259">
        <v>0.5</v>
      </c>
      <c r="L23" s="114">
        <v>4</v>
      </c>
      <c r="M23" s="114">
        <f>PRODUCT(L23,N23)</f>
        <v>4</v>
      </c>
      <c r="N23" s="259">
        <v>1</v>
      </c>
      <c r="O23" s="114">
        <v>6</v>
      </c>
      <c r="P23" s="114">
        <f>PRODUCT(O23,Q23)</f>
        <v>0</v>
      </c>
      <c r="Q23" s="259">
        <v>0</v>
      </c>
    </row>
    <row r="24" spans="1:17" ht="12.75">
      <c r="A24" s="47" t="s">
        <v>1793</v>
      </c>
      <c r="B24" s="47" t="s">
        <v>1783</v>
      </c>
      <c r="C24" s="114">
        <v>1</v>
      </c>
      <c r="D24" s="114">
        <f t="shared" si="0"/>
        <v>1</v>
      </c>
      <c r="E24" s="259">
        <v>1</v>
      </c>
      <c r="F24" s="114"/>
      <c r="G24" s="114"/>
      <c r="H24" s="259"/>
      <c r="I24" s="114"/>
      <c r="J24" s="114"/>
      <c r="K24" s="259"/>
      <c r="L24" s="114"/>
      <c r="M24" s="114"/>
      <c r="N24" s="259"/>
      <c r="O24" s="114"/>
      <c r="P24" s="114"/>
      <c r="Q24" s="259"/>
    </row>
    <row r="25" spans="1:17" ht="15.75" customHeight="1">
      <c r="A25" s="53" t="s">
        <v>809</v>
      </c>
      <c r="B25" s="53"/>
      <c r="C25" s="119">
        <f>SUBTOTAL(9,C26:C52)</f>
        <v>29982</v>
      </c>
      <c r="D25" s="119">
        <f>SUBTOTAL(9,D26:D52)</f>
        <v>19947.890000000003</v>
      </c>
      <c r="E25" s="256">
        <f>SUM(D25/C25)</f>
        <v>0.6653288639850578</v>
      </c>
      <c r="F25" s="119">
        <f>SUBTOTAL(9,F26:F52)</f>
        <v>32855</v>
      </c>
      <c r="G25" s="119">
        <f>SUBTOTAL(9,G26:G52)</f>
        <v>20444.53</v>
      </c>
      <c r="H25" s="256">
        <f>SUM(G25/F25)</f>
        <v>0.6222654086136052</v>
      </c>
      <c r="I25" s="119">
        <f>SUBTOTAL(9,I26:I52)</f>
        <v>32018</v>
      </c>
      <c r="J25" s="119">
        <f>SUBTOTAL(9,J26:J52)</f>
        <v>17433.369999999995</v>
      </c>
      <c r="K25" s="256">
        <f>SUM(J25/I25)</f>
        <v>0.5444865388219126</v>
      </c>
      <c r="L25" s="119">
        <f>SUBTOTAL(9,L26:L52)</f>
        <v>32029</v>
      </c>
      <c r="M25" s="119">
        <f>SUBTOTAL(9,M26:M52)</f>
        <v>15366.090000000004</v>
      </c>
      <c r="N25" s="256">
        <f>SUM(M25/L25)</f>
        <v>0.4797555340472698</v>
      </c>
      <c r="O25" s="119">
        <f>SUBTOTAL(9,O26:O52)</f>
        <v>31435</v>
      </c>
      <c r="P25" s="119">
        <f>SUBTOTAL(9,P26:P52)</f>
        <v>15041.260000000002</v>
      </c>
      <c r="Q25" s="256">
        <f>SUM(P25/O25)</f>
        <v>0.47848767297598227</v>
      </c>
    </row>
    <row r="26" spans="1:17" ht="12.75">
      <c r="A26" s="47" t="s">
        <v>1753</v>
      </c>
      <c r="B26" s="47" t="s">
        <v>1747</v>
      </c>
      <c r="C26" s="114">
        <v>10644</v>
      </c>
      <c r="D26" s="114">
        <f aca="true" t="shared" si="5" ref="D26:D52">PRODUCT(C26,E26)</f>
        <v>6705.72</v>
      </c>
      <c r="E26" s="259">
        <v>0.63</v>
      </c>
      <c r="F26" s="114">
        <v>12622</v>
      </c>
      <c r="G26" s="114">
        <f aca="true" t="shared" si="6" ref="G26:G51">PRODUCT(F26,H26)</f>
        <v>6942.1</v>
      </c>
      <c r="H26" s="259">
        <v>0.55</v>
      </c>
      <c r="I26" s="114">
        <v>13357</v>
      </c>
      <c r="J26" s="114">
        <f aca="true" t="shared" si="7" ref="J26:J51">PRODUCT(I26,K26)</f>
        <v>5877.08</v>
      </c>
      <c r="K26" s="259">
        <v>0.44</v>
      </c>
      <c r="L26" s="114">
        <v>13929</v>
      </c>
      <c r="M26" s="114">
        <f aca="true" t="shared" si="8" ref="M26:M51">PRODUCT(L26,N26)</f>
        <v>5432.31</v>
      </c>
      <c r="N26" s="259">
        <v>0.39</v>
      </c>
      <c r="O26" s="114">
        <v>13788</v>
      </c>
      <c r="P26" s="114">
        <f aca="true" t="shared" si="9" ref="P26:P52">PRODUCT(O26,Q26)</f>
        <v>5515.200000000001</v>
      </c>
      <c r="Q26" s="259">
        <v>0.4</v>
      </c>
    </row>
    <row r="27" spans="1:17" ht="12.75">
      <c r="A27" s="47" t="s">
        <v>1753</v>
      </c>
      <c r="B27" s="47" t="s">
        <v>1749</v>
      </c>
      <c r="C27" s="114">
        <v>4090</v>
      </c>
      <c r="D27" s="114">
        <f t="shared" si="5"/>
        <v>2658.5</v>
      </c>
      <c r="E27" s="259">
        <v>0.65</v>
      </c>
      <c r="F27" s="114">
        <v>4201</v>
      </c>
      <c r="G27" s="114">
        <f t="shared" si="6"/>
        <v>2940.7</v>
      </c>
      <c r="H27" s="259">
        <v>0.7</v>
      </c>
      <c r="I27" s="114">
        <v>3958</v>
      </c>
      <c r="J27" s="114">
        <f t="shared" si="7"/>
        <v>2414.38</v>
      </c>
      <c r="K27" s="259">
        <v>0.61</v>
      </c>
      <c r="L27" s="114">
        <v>4341</v>
      </c>
      <c r="M27" s="114">
        <f t="shared" si="8"/>
        <v>2387.55</v>
      </c>
      <c r="N27" s="259">
        <v>0.55</v>
      </c>
      <c r="O27" s="114">
        <v>4622</v>
      </c>
      <c r="P27" s="114">
        <f t="shared" si="9"/>
        <v>2403.44</v>
      </c>
      <c r="Q27" s="259">
        <v>0.52</v>
      </c>
    </row>
    <row r="28" spans="1:17" ht="12.75">
      <c r="A28" s="47" t="s">
        <v>1753</v>
      </c>
      <c r="B28" s="47" t="s">
        <v>1755</v>
      </c>
      <c r="C28" s="114">
        <v>2809</v>
      </c>
      <c r="D28" s="114">
        <f t="shared" si="5"/>
        <v>1938.2099999999998</v>
      </c>
      <c r="E28" s="259">
        <v>0.69</v>
      </c>
      <c r="F28" s="114">
        <v>3085</v>
      </c>
      <c r="G28" s="114">
        <f t="shared" si="6"/>
        <v>1820.1499999999999</v>
      </c>
      <c r="H28" s="259">
        <v>0.59</v>
      </c>
      <c r="I28" s="114">
        <v>2836</v>
      </c>
      <c r="J28" s="114">
        <f t="shared" si="7"/>
        <v>1559.8000000000002</v>
      </c>
      <c r="K28" s="259">
        <v>0.55</v>
      </c>
      <c r="L28" s="114">
        <v>1655</v>
      </c>
      <c r="M28" s="114">
        <f t="shared" si="8"/>
        <v>662</v>
      </c>
      <c r="N28" s="259">
        <v>0.4</v>
      </c>
      <c r="O28" s="114">
        <v>1202</v>
      </c>
      <c r="P28" s="114">
        <f t="shared" si="9"/>
        <v>408.68</v>
      </c>
      <c r="Q28" s="259">
        <v>0.34</v>
      </c>
    </row>
    <row r="29" spans="1:17" ht="12.75">
      <c r="A29" s="47" t="s">
        <v>1753</v>
      </c>
      <c r="B29" s="47" t="s">
        <v>1764</v>
      </c>
      <c r="C29" s="114">
        <v>2190</v>
      </c>
      <c r="D29" s="114">
        <f t="shared" si="5"/>
        <v>1423.5</v>
      </c>
      <c r="E29" s="259">
        <v>0.65</v>
      </c>
      <c r="F29" s="114">
        <v>2284</v>
      </c>
      <c r="G29" s="114">
        <f t="shared" si="6"/>
        <v>1370.3999999999999</v>
      </c>
      <c r="H29" s="259">
        <v>0.6</v>
      </c>
      <c r="I29" s="114">
        <v>1829</v>
      </c>
      <c r="J29" s="114">
        <f t="shared" si="7"/>
        <v>1115.69</v>
      </c>
      <c r="K29" s="259">
        <v>0.61</v>
      </c>
      <c r="L29" s="114">
        <v>2417</v>
      </c>
      <c r="M29" s="114">
        <f t="shared" si="8"/>
        <v>1377.6899999999998</v>
      </c>
      <c r="N29" s="259">
        <v>0.57</v>
      </c>
      <c r="O29" s="114">
        <v>1910</v>
      </c>
      <c r="P29" s="114">
        <f t="shared" si="9"/>
        <v>1050.5</v>
      </c>
      <c r="Q29" s="259">
        <v>0.55</v>
      </c>
    </row>
    <row r="30" spans="1:17" ht="12.75">
      <c r="A30" s="47" t="s">
        <v>1753</v>
      </c>
      <c r="B30" s="47" t="s">
        <v>1751</v>
      </c>
      <c r="C30" s="114">
        <v>2173</v>
      </c>
      <c r="D30" s="114">
        <f t="shared" si="5"/>
        <v>1477.64</v>
      </c>
      <c r="E30" s="259">
        <v>0.68</v>
      </c>
      <c r="F30" s="114">
        <v>1889</v>
      </c>
      <c r="G30" s="114">
        <f t="shared" si="6"/>
        <v>1265.63</v>
      </c>
      <c r="H30" s="259">
        <v>0.67</v>
      </c>
      <c r="I30" s="114">
        <v>1894</v>
      </c>
      <c r="J30" s="114">
        <f t="shared" si="7"/>
        <v>1174.28</v>
      </c>
      <c r="K30" s="259">
        <v>0.62</v>
      </c>
      <c r="L30" s="114">
        <v>1921</v>
      </c>
      <c r="M30" s="114">
        <f t="shared" si="8"/>
        <v>979.71</v>
      </c>
      <c r="N30" s="259">
        <v>0.51</v>
      </c>
      <c r="O30" s="114">
        <v>2142</v>
      </c>
      <c r="P30" s="114">
        <f t="shared" si="9"/>
        <v>1113.8400000000001</v>
      </c>
      <c r="Q30" s="259">
        <v>0.52</v>
      </c>
    </row>
    <row r="31" spans="1:17" ht="12.75">
      <c r="A31" s="47" t="s">
        <v>1753</v>
      </c>
      <c r="B31" s="47" t="s">
        <v>1758</v>
      </c>
      <c r="C31" s="114">
        <v>1496</v>
      </c>
      <c r="D31" s="114">
        <f t="shared" si="5"/>
        <v>1122</v>
      </c>
      <c r="E31" s="259">
        <v>0.75</v>
      </c>
      <c r="F31" s="114">
        <v>1733</v>
      </c>
      <c r="G31" s="114">
        <f t="shared" si="6"/>
        <v>1386.4</v>
      </c>
      <c r="H31" s="259">
        <v>0.8</v>
      </c>
      <c r="I31" s="114">
        <v>1586</v>
      </c>
      <c r="J31" s="114">
        <f t="shared" si="7"/>
        <v>1141.9199999999998</v>
      </c>
      <c r="K31" s="259">
        <v>0.72</v>
      </c>
      <c r="L31" s="114">
        <v>1490</v>
      </c>
      <c r="M31" s="114">
        <f t="shared" si="8"/>
        <v>1013.2</v>
      </c>
      <c r="N31" s="259">
        <v>0.68</v>
      </c>
      <c r="O31" s="114">
        <v>1697</v>
      </c>
      <c r="P31" s="114">
        <f t="shared" si="9"/>
        <v>1204.87</v>
      </c>
      <c r="Q31" s="259">
        <v>0.71</v>
      </c>
    </row>
    <row r="32" spans="1:17" ht="12.75">
      <c r="A32" s="47" t="s">
        <v>1753</v>
      </c>
      <c r="B32" s="47" t="s">
        <v>1760</v>
      </c>
      <c r="C32" s="114">
        <v>1007</v>
      </c>
      <c r="D32" s="114">
        <f t="shared" si="5"/>
        <v>694.8299999999999</v>
      </c>
      <c r="E32" s="259">
        <v>0.69</v>
      </c>
      <c r="F32" s="114">
        <v>1401</v>
      </c>
      <c r="G32" s="114">
        <f t="shared" si="6"/>
        <v>952.6800000000001</v>
      </c>
      <c r="H32" s="259">
        <v>0.68</v>
      </c>
      <c r="I32" s="114">
        <v>1429</v>
      </c>
      <c r="J32" s="114">
        <f t="shared" si="7"/>
        <v>986.0099999999999</v>
      </c>
      <c r="K32" s="259">
        <v>0.69</v>
      </c>
      <c r="L32" s="114">
        <v>1438</v>
      </c>
      <c r="M32" s="114">
        <f t="shared" si="8"/>
        <v>949.08</v>
      </c>
      <c r="N32" s="259">
        <v>0.66</v>
      </c>
      <c r="O32" s="114">
        <v>1590</v>
      </c>
      <c r="P32" s="114">
        <f t="shared" si="9"/>
        <v>1001.7</v>
      </c>
      <c r="Q32" s="259">
        <v>0.63</v>
      </c>
    </row>
    <row r="33" spans="1:17" ht="12.75">
      <c r="A33" s="47" t="s">
        <v>1753</v>
      </c>
      <c r="B33" s="47" t="s">
        <v>1765</v>
      </c>
      <c r="C33" s="114">
        <v>901</v>
      </c>
      <c r="D33" s="114">
        <f t="shared" si="5"/>
        <v>639.7099999999999</v>
      </c>
      <c r="E33" s="259">
        <v>0.71</v>
      </c>
      <c r="F33" s="114">
        <v>1003</v>
      </c>
      <c r="G33" s="114">
        <f t="shared" si="6"/>
        <v>682.0400000000001</v>
      </c>
      <c r="H33" s="259">
        <v>0.68</v>
      </c>
      <c r="I33" s="114">
        <v>826</v>
      </c>
      <c r="J33" s="114">
        <f t="shared" si="7"/>
        <v>594.72</v>
      </c>
      <c r="K33" s="259">
        <v>0.72</v>
      </c>
      <c r="L33" s="114">
        <v>716</v>
      </c>
      <c r="M33" s="114">
        <f t="shared" si="8"/>
        <v>486.88000000000005</v>
      </c>
      <c r="N33" s="259">
        <v>0.68</v>
      </c>
      <c r="O33" s="114">
        <v>596</v>
      </c>
      <c r="P33" s="114">
        <f t="shared" si="9"/>
        <v>405.28000000000003</v>
      </c>
      <c r="Q33" s="259">
        <v>0.68</v>
      </c>
    </row>
    <row r="34" spans="1:17" ht="12.75">
      <c r="A34" s="47" t="s">
        <v>1753</v>
      </c>
      <c r="B34" s="47" t="s">
        <v>1698</v>
      </c>
      <c r="C34" s="114">
        <v>779</v>
      </c>
      <c r="D34" s="114">
        <f t="shared" si="5"/>
        <v>615.4100000000001</v>
      </c>
      <c r="E34" s="259">
        <v>0.79</v>
      </c>
      <c r="F34" s="114">
        <v>634</v>
      </c>
      <c r="G34" s="114">
        <f>PRODUCT(F34,H34)</f>
        <v>507.20000000000005</v>
      </c>
      <c r="H34" s="259">
        <v>0.8</v>
      </c>
      <c r="I34" s="114">
        <v>426</v>
      </c>
      <c r="J34" s="114">
        <f>PRODUCT(I34,K34)</f>
        <v>272.64</v>
      </c>
      <c r="K34" s="259">
        <v>0.64</v>
      </c>
      <c r="L34" s="114">
        <v>374</v>
      </c>
      <c r="M34" s="114">
        <f>PRODUCT(L34,N34)</f>
        <v>160.82</v>
      </c>
      <c r="N34" s="259">
        <v>0.43</v>
      </c>
      <c r="O34" s="114">
        <v>354</v>
      </c>
      <c r="P34" s="114">
        <f>PRODUCT(O34,Q34)</f>
        <v>145.14</v>
      </c>
      <c r="Q34" s="259">
        <v>0.41</v>
      </c>
    </row>
    <row r="35" spans="1:17" ht="12.75">
      <c r="A35" s="47" t="s">
        <v>1753</v>
      </c>
      <c r="B35" s="47" t="s">
        <v>1768</v>
      </c>
      <c r="C35" s="114">
        <v>758</v>
      </c>
      <c r="D35" s="114">
        <f t="shared" si="5"/>
        <v>545.76</v>
      </c>
      <c r="E35" s="259">
        <v>0.72</v>
      </c>
      <c r="F35" s="114">
        <v>568</v>
      </c>
      <c r="G35" s="114">
        <f t="shared" si="6"/>
        <v>408.96</v>
      </c>
      <c r="H35" s="259">
        <v>0.72</v>
      </c>
      <c r="I35" s="114">
        <v>579</v>
      </c>
      <c r="J35" s="114">
        <f t="shared" si="7"/>
        <v>306.87</v>
      </c>
      <c r="K35" s="259">
        <v>0.53</v>
      </c>
      <c r="L35" s="114">
        <v>753</v>
      </c>
      <c r="M35" s="114">
        <f t="shared" si="8"/>
        <v>218.36999999999998</v>
      </c>
      <c r="N35" s="259">
        <v>0.29</v>
      </c>
      <c r="O35" s="114">
        <v>552</v>
      </c>
      <c r="P35" s="114">
        <f t="shared" si="9"/>
        <v>99.36</v>
      </c>
      <c r="Q35" s="259">
        <v>0.18</v>
      </c>
    </row>
    <row r="36" spans="1:17" ht="12.75">
      <c r="A36" s="47" t="s">
        <v>1753</v>
      </c>
      <c r="B36" s="47" t="s">
        <v>1294</v>
      </c>
      <c r="C36" s="114">
        <v>546</v>
      </c>
      <c r="D36" s="114">
        <f t="shared" si="5"/>
        <v>376.73999999999995</v>
      </c>
      <c r="E36" s="259">
        <v>0.69</v>
      </c>
      <c r="F36" s="114">
        <v>656</v>
      </c>
      <c r="G36" s="114">
        <f t="shared" si="6"/>
        <v>446.08000000000004</v>
      </c>
      <c r="H36" s="259">
        <v>0.68</v>
      </c>
      <c r="I36" s="114">
        <v>680</v>
      </c>
      <c r="J36" s="114">
        <f t="shared" si="7"/>
        <v>496.4</v>
      </c>
      <c r="K36" s="259">
        <v>0.73</v>
      </c>
      <c r="L36" s="114">
        <v>665</v>
      </c>
      <c r="M36" s="114">
        <f t="shared" si="8"/>
        <v>445.55</v>
      </c>
      <c r="N36" s="259">
        <v>0.67</v>
      </c>
      <c r="O36" s="114">
        <v>776</v>
      </c>
      <c r="P36" s="114">
        <f t="shared" si="9"/>
        <v>496.64</v>
      </c>
      <c r="Q36" s="259">
        <v>0.64</v>
      </c>
    </row>
    <row r="37" spans="1:17" ht="12.75">
      <c r="A37" s="47" t="s">
        <v>1753</v>
      </c>
      <c r="B37" s="47" t="s">
        <v>1767</v>
      </c>
      <c r="C37" s="114">
        <v>465</v>
      </c>
      <c r="D37" s="114">
        <f t="shared" si="5"/>
        <v>362.7</v>
      </c>
      <c r="E37" s="259">
        <v>0.78</v>
      </c>
      <c r="F37" s="114">
        <v>523</v>
      </c>
      <c r="G37" s="114">
        <f t="shared" si="6"/>
        <v>423.63000000000005</v>
      </c>
      <c r="H37" s="259">
        <v>0.81</v>
      </c>
      <c r="I37" s="114">
        <v>621</v>
      </c>
      <c r="J37" s="114">
        <f t="shared" si="7"/>
        <v>403.65000000000003</v>
      </c>
      <c r="K37" s="259">
        <v>0.65</v>
      </c>
      <c r="L37" s="114">
        <v>417</v>
      </c>
      <c r="M37" s="114">
        <f t="shared" si="8"/>
        <v>250.2</v>
      </c>
      <c r="N37" s="259">
        <v>0.6</v>
      </c>
      <c r="O37" s="114">
        <v>517</v>
      </c>
      <c r="P37" s="114">
        <f t="shared" si="9"/>
        <v>284.35</v>
      </c>
      <c r="Q37" s="259">
        <v>0.55</v>
      </c>
    </row>
    <row r="38" spans="1:17" ht="12.75">
      <c r="A38" s="47" t="s">
        <v>1753</v>
      </c>
      <c r="B38" s="47" t="s">
        <v>1783</v>
      </c>
      <c r="C38" s="114">
        <v>396</v>
      </c>
      <c r="D38" s="114">
        <f t="shared" si="5"/>
        <v>241.56</v>
      </c>
      <c r="E38" s="259">
        <v>0.61</v>
      </c>
      <c r="F38" s="114">
        <v>405</v>
      </c>
      <c r="G38" s="114">
        <f t="shared" si="6"/>
        <v>238.95</v>
      </c>
      <c r="H38" s="259">
        <v>0.59</v>
      </c>
      <c r="I38" s="114">
        <v>410</v>
      </c>
      <c r="J38" s="114">
        <f t="shared" si="7"/>
        <v>246</v>
      </c>
      <c r="K38" s="259">
        <v>0.6</v>
      </c>
      <c r="L38" s="114">
        <v>306</v>
      </c>
      <c r="M38" s="114">
        <f t="shared" si="8"/>
        <v>149.94</v>
      </c>
      <c r="N38" s="259">
        <v>0.49</v>
      </c>
      <c r="O38" s="114">
        <v>312</v>
      </c>
      <c r="P38" s="114">
        <f t="shared" si="9"/>
        <v>168.48000000000002</v>
      </c>
      <c r="Q38" s="259">
        <v>0.54</v>
      </c>
    </row>
    <row r="39" spans="1:17" ht="12.75">
      <c r="A39" s="47" t="s">
        <v>1753</v>
      </c>
      <c r="B39" s="47" t="s">
        <v>1778</v>
      </c>
      <c r="C39" s="114">
        <v>348</v>
      </c>
      <c r="D39" s="114">
        <f t="shared" si="5"/>
        <v>267.96</v>
      </c>
      <c r="E39" s="259">
        <v>0.77</v>
      </c>
      <c r="F39" s="114">
        <v>331</v>
      </c>
      <c r="G39" s="114">
        <f t="shared" si="6"/>
        <v>235.01</v>
      </c>
      <c r="H39" s="259">
        <v>0.71</v>
      </c>
      <c r="I39" s="114">
        <v>332</v>
      </c>
      <c r="J39" s="114">
        <f t="shared" si="7"/>
        <v>212.48000000000002</v>
      </c>
      <c r="K39" s="259">
        <v>0.64</v>
      </c>
      <c r="L39" s="114">
        <v>467</v>
      </c>
      <c r="M39" s="114">
        <f t="shared" si="8"/>
        <v>331.57</v>
      </c>
      <c r="N39" s="259">
        <v>0.71</v>
      </c>
      <c r="O39" s="114">
        <v>416</v>
      </c>
      <c r="P39" s="114">
        <f t="shared" si="9"/>
        <v>287.03999999999996</v>
      </c>
      <c r="Q39" s="259">
        <v>0.69</v>
      </c>
    </row>
    <row r="40" spans="1:17" ht="12.75">
      <c r="A40" s="47" t="s">
        <v>1753</v>
      </c>
      <c r="B40" s="47" t="s">
        <v>1776</v>
      </c>
      <c r="C40" s="114">
        <v>299</v>
      </c>
      <c r="D40" s="114">
        <f t="shared" si="5"/>
        <v>239.20000000000002</v>
      </c>
      <c r="E40" s="259">
        <v>0.8</v>
      </c>
      <c r="F40" s="114">
        <v>328</v>
      </c>
      <c r="G40" s="114">
        <f t="shared" si="6"/>
        <v>226.32</v>
      </c>
      <c r="H40" s="259">
        <v>0.69</v>
      </c>
      <c r="I40" s="114">
        <v>272</v>
      </c>
      <c r="J40" s="114">
        <f t="shared" si="7"/>
        <v>184.96</v>
      </c>
      <c r="K40" s="259">
        <v>0.68</v>
      </c>
      <c r="L40" s="114">
        <v>173</v>
      </c>
      <c r="M40" s="114">
        <f t="shared" si="8"/>
        <v>126.28999999999999</v>
      </c>
      <c r="N40" s="259">
        <v>0.73</v>
      </c>
      <c r="O40" s="114">
        <v>202</v>
      </c>
      <c r="P40" s="114">
        <f t="shared" si="9"/>
        <v>145.44</v>
      </c>
      <c r="Q40" s="259">
        <v>0.72</v>
      </c>
    </row>
    <row r="41" spans="1:17" ht="12.75">
      <c r="A41" s="47" t="s">
        <v>1753</v>
      </c>
      <c r="B41" s="47" t="s">
        <v>1798</v>
      </c>
      <c r="C41" s="114">
        <v>180</v>
      </c>
      <c r="D41" s="114">
        <f t="shared" si="5"/>
        <v>124.19999999999999</v>
      </c>
      <c r="E41" s="259">
        <v>0.69</v>
      </c>
      <c r="F41" s="114">
        <v>246</v>
      </c>
      <c r="G41" s="114">
        <f t="shared" si="6"/>
        <v>164.82000000000002</v>
      </c>
      <c r="H41" s="259">
        <v>0.67</v>
      </c>
      <c r="I41" s="114">
        <v>239</v>
      </c>
      <c r="J41" s="114">
        <f t="shared" si="7"/>
        <v>164.91</v>
      </c>
      <c r="K41" s="259">
        <v>0.69</v>
      </c>
      <c r="L41" s="114">
        <v>232</v>
      </c>
      <c r="M41" s="114">
        <f t="shared" si="8"/>
        <v>164.72</v>
      </c>
      <c r="N41" s="259">
        <v>0.71</v>
      </c>
      <c r="O41" s="114">
        <v>157</v>
      </c>
      <c r="P41" s="114">
        <f t="shared" si="9"/>
        <v>103.62</v>
      </c>
      <c r="Q41" s="259">
        <v>0.66</v>
      </c>
    </row>
    <row r="42" spans="1:17" ht="12.75">
      <c r="A42" s="47" t="s">
        <v>1753</v>
      </c>
      <c r="B42" s="47" t="s">
        <v>1699</v>
      </c>
      <c r="C42" s="114">
        <v>147</v>
      </c>
      <c r="D42" s="114">
        <f t="shared" si="5"/>
        <v>70.56</v>
      </c>
      <c r="E42" s="259">
        <v>0.48</v>
      </c>
      <c r="F42" s="114">
        <v>138</v>
      </c>
      <c r="G42" s="114">
        <f t="shared" si="6"/>
        <v>40.019999999999996</v>
      </c>
      <c r="H42" s="259">
        <v>0.29</v>
      </c>
      <c r="I42" s="114">
        <v>77</v>
      </c>
      <c r="J42" s="114">
        <f t="shared" si="7"/>
        <v>13.86</v>
      </c>
      <c r="K42" s="259">
        <v>0.18</v>
      </c>
      <c r="L42" s="114">
        <v>54</v>
      </c>
      <c r="M42" s="114">
        <f t="shared" si="8"/>
        <v>6.4799999999999995</v>
      </c>
      <c r="N42" s="259">
        <v>0.12</v>
      </c>
      <c r="O42" s="114">
        <v>14</v>
      </c>
      <c r="P42" s="114">
        <f t="shared" si="9"/>
        <v>1.9600000000000002</v>
      </c>
      <c r="Q42" s="259">
        <v>0.14</v>
      </c>
    </row>
    <row r="43" spans="1:17" ht="12.75">
      <c r="A43" s="47" t="s">
        <v>1753</v>
      </c>
      <c r="B43" s="47" t="s">
        <v>1791</v>
      </c>
      <c r="C43" s="114">
        <v>141</v>
      </c>
      <c r="D43" s="114">
        <f t="shared" si="5"/>
        <v>84.6</v>
      </c>
      <c r="E43" s="259">
        <v>0.6</v>
      </c>
      <c r="F43" s="114">
        <v>149</v>
      </c>
      <c r="G43" s="114">
        <f t="shared" si="6"/>
        <v>87.91</v>
      </c>
      <c r="H43" s="259">
        <v>0.59</v>
      </c>
      <c r="I43" s="114">
        <v>93</v>
      </c>
      <c r="J43" s="114">
        <f t="shared" si="7"/>
        <v>70.68</v>
      </c>
      <c r="K43" s="259">
        <v>0.76</v>
      </c>
      <c r="L43" s="114">
        <v>120</v>
      </c>
      <c r="M43" s="114">
        <f t="shared" si="8"/>
        <v>75.6</v>
      </c>
      <c r="N43" s="259">
        <v>0.63</v>
      </c>
      <c r="O43" s="114">
        <v>157</v>
      </c>
      <c r="P43" s="114">
        <f t="shared" si="9"/>
        <v>83.21000000000001</v>
      </c>
      <c r="Q43" s="259">
        <v>0.53</v>
      </c>
    </row>
    <row r="44" spans="1:17" ht="12.75">
      <c r="A44" s="47" t="s">
        <v>1753</v>
      </c>
      <c r="B44" s="47" t="s">
        <v>1792</v>
      </c>
      <c r="C44" s="114">
        <v>130</v>
      </c>
      <c r="D44" s="114">
        <f t="shared" si="5"/>
        <v>94.89999999999999</v>
      </c>
      <c r="E44" s="259">
        <v>0.73</v>
      </c>
      <c r="F44" s="114">
        <v>125</v>
      </c>
      <c r="G44" s="114">
        <f t="shared" si="6"/>
        <v>83.75</v>
      </c>
      <c r="H44" s="259">
        <v>0.67</v>
      </c>
      <c r="I44" s="114">
        <v>86</v>
      </c>
      <c r="J44" s="114">
        <f t="shared" si="7"/>
        <v>62.78</v>
      </c>
      <c r="K44" s="259">
        <v>0.73</v>
      </c>
      <c r="L44" s="114">
        <v>71</v>
      </c>
      <c r="M44" s="114">
        <f t="shared" si="8"/>
        <v>46.86</v>
      </c>
      <c r="N44" s="259">
        <v>0.66</v>
      </c>
      <c r="O44" s="114">
        <v>70</v>
      </c>
      <c r="P44" s="114">
        <f t="shared" si="9"/>
        <v>36.4</v>
      </c>
      <c r="Q44" s="259">
        <v>0.52</v>
      </c>
    </row>
    <row r="45" spans="1:17" ht="12.75">
      <c r="A45" s="47" t="s">
        <v>1753</v>
      </c>
      <c r="B45" s="47" t="s">
        <v>1808</v>
      </c>
      <c r="C45" s="114">
        <v>105</v>
      </c>
      <c r="D45" s="114">
        <f t="shared" si="5"/>
        <v>81.9</v>
      </c>
      <c r="E45" s="259">
        <v>0.78</v>
      </c>
      <c r="F45" s="114">
        <v>76</v>
      </c>
      <c r="G45" s="114">
        <f t="shared" si="6"/>
        <v>51.68000000000001</v>
      </c>
      <c r="H45" s="259">
        <v>0.68</v>
      </c>
      <c r="I45" s="114">
        <v>30</v>
      </c>
      <c r="J45" s="114">
        <f t="shared" si="7"/>
        <v>6</v>
      </c>
      <c r="K45" s="259">
        <v>0.2</v>
      </c>
      <c r="L45" s="114">
        <v>79</v>
      </c>
      <c r="M45" s="114">
        <f t="shared" si="8"/>
        <v>12.64</v>
      </c>
      <c r="N45" s="259">
        <v>0.16</v>
      </c>
      <c r="O45" s="114">
        <v>18</v>
      </c>
      <c r="P45" s="114">
        <f t="shared" si="9"/>
        <v>1.98</v>
      </c>
      <c r="Q45" s="259">
        <v>0.11</v>
      </c>
    </row>
    <row r="46" spans="1:17" ht="12.75">
      <c r="A46" s="47" t="s">
        <v>1753</v>
      </c>
      <c r="B46" s="47" t="s">
        <v>1701</v>
      </c>
      <c r="C46" s="114">
        <v>97</v>
      </c>
      <c r="D46" s="114">
        <f t="shared" si="5"/>
        <v>66.92999999999999</v>
      </c>
      <c r="E46" s="259">
        <v>0.69</v>
      </c>
      <c r="F46" s="114">
        <v>85</v>
      </c>
      <c r="G46" s="114">
        <f t="shared" si="6"/>
        <v>21.25</v>
      </c>
      <c r="H46" s="259">
        <v>0.25</v>
      </c>
      <c r="I46" s="114">
        <v>114</v>
      </c>
      <c r="J46" s="114">
        <f t="shared" si="7"/>
        <v>29.64</v>
      </c>
      <c r="K46" s="259">
        <v>0.26</v>
      </c>
      <c r="L46" s="114">
        <v>62</v>
      </c>
      <c r="M46" s="114">
        <f t="shared" si="8"/>
        <v>7.4399999999999995</v>
      </c>
      <c r="N46" s="259">
        <v>0.12</v>
      </c>
      <c r="O46" s="114">
        <v>79</v>
      </c>
      <c r="P46" s="114">
        <f t="shared" si="9"/>
        <v>8.69</v>
      </c>
      <c r="Q46" s="259">
        <v>0.11</v>
      </c>
    </row>
    <row r="47" spans="1:17" ht="12.75">
      <c r="A47" s="47" t="s">
        <v>1753</v>
      </c>
      <c r="B47" s="47" t="s">
        <v>1708</v>
      </c>
      <c r="C47" s="114">
        <v>79</v>
      </c>
      <c r="D47" s="114">
        <f t="shared" si="5"/>
        <v>31.6</v>
      </c>
      <c r="E47" s="259">
        <v>0.4</v>
      </c>
      <c r="F47" s="114">
        <v>103</v>
      </c>
      <c r="G47" s="114">
        <f t="shared" si="6"/>
        <v>36.05</v>
      </c>
      <c r="H47" s="259">
        <v>0.35</v>
      </c>
      <c r="I47" s="114">
        <v>157</v>
      </c>
      <c r="J47" s="114">
        <f t="shared" si="7"/>
        <v>48.67</v>
      </c>
      <c r="K47" s="259">
        <v>0.31</v>
      </c>
      <c r="L47" s="114">
        <v>175</v>
      </c>
      <c r="M47" s="114">
        <f t="shared" si="8"/>
        <v>45.5</v>
      </c>
      <c r="N47" s="259">
        <v>0.26</v>
      </c>
      <c r="O47" s="114">
        <v>218</v>
      </c>
      <c r="P47" s="114">
        <f t="shared" si="9"/>
        <v>67.58</v>
      </c>
      <c r="Q47" s="259">
        <v>0.31</v>
      </c>
    </row>
    <row r="48" spans="1:17" ht="12.75">
      <c r="A48" s="47" t="s">
        <v>1753</v>
      </c>
      <c r="B48" s="47" t="s">
        <v>1794</v>
      </c>
      <c r="C48" s="114">
        <v>68</v>
      </c>
      <c r="D48" s="114">
        <f t="shared" si="5"/>
        <v>49.64</v>
      </c>
      <c r="E48" s="259">
        <v>0.73</v>
      </c>
      <c r="F48" s="114">
        <v>125</v>
      </c>
      <c r="G48" s="114">
        <f t="shared" si="6"/>
        <v>53.75</v>
      </c>
      <c r="H48" s="259">
        <v>0.43</v>
      </c>
      <c r="I48" s="114">
        <v>101</v>
      </c>
      <c r="J48" s="114">
        <f t="shared" si="7"/>
        <v>29.29</v>
      </c>
      <c r="K48" s="259">
        <v>0.29</v>
      </c>
      <c r="L48" s="114">
        <v>53</v>
      </c>
      <c r="M48" s="114">
        <f t="shared" si="8"/>
        <v>1.5899999999999999</v>
      </c>
      <c r="N48" s="259">
        <v>0.03</v>
      </c>
      <c r="O48" s="114">
        <v>18</v>
      </c>
      <c r="P48" s="114">
        <f t="shared" si="9"/>
        <v>0.9</v>
      </c>
      <c r="Q48" s="259">
        <v>0.05</v>
      </c>
    </row>
    <row r="49" spans="1:17" ht="12.75">
      <c r="A49" s="47" t="s">
        <v>1753</v>
      </c>
      <c r="B49" s="47" t="s">
        <v>1719</v>
      </c>
      <c r="C49" s="114">
        <v>63</v>
      </c>
      <c r="D49" s="114">
        <f t="shared" si="5"/>
        <v>7.56</v>
      </c>
      <c r="E49" s="259">
        <v>0.12</v>
      </c>
      <c r="F49" s="114">
        <v>61</v>
      </c>
      <c r="G49" s="114">
        <f t="shared" si="6"/>
        <v>22.57</v>
      </c>
      <c r="H49" s="259">
        <v>0.37</v>
      </c>
      <c r="I49" s="114">
        <v>23</v>
      </c>
      <c r="J49" s="114">
        <f t="shared" si="7"/>
        <v>2.99</v>
      </c>
      <c r="K49" s="259">
        <v>0.13</v>
      </c>
      <c r="L49" s="114">
        <v>23</v>
      </c>
      <c r="M49" s="114">
        <f t="shared" si="8"/>
        <v>0.92</v>
      </c>
      <c r="N49" s="259">
        <v>0.04</v>
      </c>
      <c r="O49" s="114">
        <v>4</v>
      </c>
      <c r="P49" s="114">
        <f t="shared" si="9"/>
        <v>0</v>
      </c>
      <c r="Q49" s="259">
        <v>0</v>
      </c>
    </row>
    <row r="50" spans="1:17" ht="12.75">
      <c r="A50" s="47" t="s">
        <v>1753</v>
      </c>
      <c r="B50" s="47" t="s">
        <v>1795</v>
      </c>
      <c r="C50" s="114">
        <v>45</v>
      </c>
      <c r="D50" s="114">
        <f t="shared" si="5"/>
        <v>19.8</v>
      </c>
      <c r="E50" s="259">
        <v>0.44</v>
      </c>
      <c r="F50" s="114">
        <v>36</v>
      </c>
      <c r="G50" s="114">
        <f t="shared" si="6"/>
        <v>28.8</v>
      </c>
      <c r="H50" s="259">
        <v>0.8</v>
      </c>
      <c r="I50" s="114">
        <v>24</v>
      </c>
      <c r="J50" s="114">
        <f t="shared" si="7"/>
        <v>7.92</v>
      </c>
      <c r="K50" s="259">
        <v>0.33</v>
      </c>
      <c r="L50" s="114">
        <v>51</v>
      </c>
      <c r="M50" s="114">
        <f t="shared" si="8"/>
        <v>27.540000000000003</v>
      </c>
      <c r="N50" s="259">
        <v>0.54</v>
      </c>
      <c r="O50" s="114">
        <v>3</v>
      </c>
      <c r="P50" s="114">
        <f t="shared" si="9"/>
        <v>0</v>
      </c>
      <c r="Q50" s="259">
        <v>0</v>
      </c>
    </row>
    <row r="51" spans="1:17" ht="12.75">
      <c r="A51" s="47" t="s">
        <v>1753</v>
      </c>
      <c r="B51" s="47" t="s">
        <v>1720</v>
      </c>
      <c r="C51" s="114">
        <v>26</v>
      </c>
      <c r="D51" s="114">
        <f t="shared" si="5"/>
        <v>6.76</v>
      </c>
      <c r="E51" s="259">
        <v>0.26</v>
      </c>
      <c r="F51" s="114">
        <v>48</v>
      </c>
      <c r="G51" s="114">
        <f t="shared" si="6"/>
        <v>7.68</v>
      </c>
      <c r="H51" s="259">
        <v>0.16</v>
      </c>
      <c r="I51" s="114">
        <v>39</v>
      </c>
      <c r="J51" s="114">
        <f t="shared" si="7"/>
        <v>9.75</v>
      </c>
      <c r="K51" s="259">
        <v>0.25</v>
      </c>
      <c r="L51" s="114">
        <v>47</v>
      </c>
      <c r="M51" s="114">
        <f t="shared" si="8"/>
        <v>5.64</v>
      </c>
      <c r="N51" s="259">
        <v>0.12</v>
      </c>
      <c r="O51" s="114">
        <v>9</v>
      </c>
      <c r="P51" s="114">
        <f t="shared" si="9"/>
        <v>3.96</v>
      </c>
      <c r="Q51" s="259">
        <v>0.44</v>
      </c>
    </row>
    <row r="52" spans="1:17" ht="12.75">
      <c r="A52" s="47" t="s">
        <v>1753</v>
      </c>
      <c r="B52" s="47" t="s">
        <v>496</v>
      </c>
      <c r="C52" s="114"/>
      <c r="D52" s="114">
        <f t="shared" si="5"/>
        <v>0</v>
      </c>
      <c r="E52" s="287"/>
      <c r="F52" s="114"/>
      <c r="G52" s="114"/>
      <c r="H52" s="287"/>
      <c r="I52" s="114"/>
      <c r="J52" s="114"/>
      <c r="K52" s="287"/>
      <c r="L52" s="114"/>
      <c r="M52" s="114"/>
      <c r="N52" s="287"/>
      <c r="O52" s="114">
        <v>12</v>
      </c>
      <c r="P52" s="114">
        <f t="shared" si="9"/>
        <v>3</v>
      </c>
      <c r="Q52" s="259">
        <v>0.25</v>
      </c>
    </row>
    <row r="53" spans="1:17" ht="12.75">
      <c r="A53" s="53" t="s">
        <v>808</v>
      </c>
      <c r="B53" s="53"/>
      <c r="C53" s="119">
        <f>SUBTOTAL(9,C54:C104)</f>
        <v>2855</v>
      </c>
      <c r="D53" s="119">
        <f>SUBTOTAL(9,D54:D104)</f>
        <v>1776.4300000000003</v>
      </c>
      <c r="E53" s="256">
        <f>SUM(D53/C53)</f>
        <v>0.6222171628721542</v>
      </c>
      <c r="F53" s="119">
        <f>SUBTOTAL(9,F54:F104)</f>
        <v>3167</v>
      </c>
      <c r="G53" s="119">
        <f>SUBTOTAL(9,G54:G104)</f>
        <v>1805.1600000000005</v>
      </c>
      <c r="H53" s="256">
        <f>SUM(G53/F53)</f>
        <v>0.5699905273129146</v>
      </c>
      <c r="I53" s="119">
        <f>SUBTOTAL(9,I54:I104)</f>
        <v>3196</v>
      </c>
      <c r="J53" s="119">
        <f>SUBTOTAL(9,J54:J104)</f>
        <v>1564.9800000000005</v>
      </c>
      <c r="K53" s="256">
        <f>SUM(J53/I53)</f>
        <v>0.48966833541927424</v>
      </c>
      <c r="L53" s="119">
        <f>SUBTOTAL(9,L54:L104)</f>
        <v>5054</v>
      </c>
      <c r="M53" s="119">
        <f>SUBTOTAL(9,M54:M104)</f>
        <v>2543.3400000000006</v>
      </c>
      <c r="N53" s="256">
        <f>SUM(M53/L53)</f>
        <v>0.503233082706767</v>
      </c>
      <c r="O53" s="119">
        <f>SUBTOTAL(9,O54:O104)</f>
        <v>6184</v>
      </c>
      <c r="P53" s="119">
        <f>SUBTOTAL(9,P54:P104)</f>
        <v>3006.05</v>
      </c>
      <c r="Q53" s="256">
        <f>SUM(P53/O53)</f>
        <v>0.4861012289780078</v>
      </c>
    </row>
    <row r="54" spans="1:17" ht="12.75">
      <c r="A54" s="47" t="s">
        <v>787</v>
      </c>
      <c r="B54" s="47" t="s">
        <v>1772</v>
      </c>
      <c r="C54" s="114">
        <v>475</v>
      </c>
      <c r="D54" s="114">
        <f aca="true" t="shared" si="10" ref="D54:D104">PRODUCT(C54,E54)</f>
        <v>289.75</v>
      </c>
      <c r="E54" s="259">
        <v>0.61</v>
      </c>
      <c r="F54" s="114">
        <v>513</v>
      </c>
      <c r="G54" s="114">
        <f aca="true" t="shared" si="11" ref="G54:G104">PRODUCT(F54,H54)</f>
        <v>312.93</v>
      </c>
      <c r="H54" s="259">
        <v>0.61</v>
      </c>
      <c r="I54" s="114">
        <v>469</v>
      </c>
      <c r="J54" s="114">
        <f aca="true" t="shared" si="12" ref="J54:J104">PRODUCT(I54,K54)</f>
        <v>248.57000000000002</v>
      </c>
      <c r="K54" s="259">
        <v>0.53</v>
      </c>
      <c r="L54" s="114">
        <v>586</v>
      </c>
      <c r="M54" s="114">
        <f aca="true" t="shared" si="13" ref="M54:M104">PRODUCT(L54,N54)</f>
        <v>304.72</v>
      </c>
      <c r="N54" s="259">
        <v>0.52</v>
      </c>
      <c r="O54" s="114">
        <v>508</v>
      </c>
      <c r="P54" s="114">
        <f aca="true" t="shared" si="14" ref="P54:P104">PRODUCT(O54,Q54)</f>
        <v>228.6</v>
      </c>
      <c r="Q54" s="259">
        <v>0.45</v>
      </c>
    </row>
    <row r="55" spans="1:17" ht="12.75">
      <c r="A55" s="47" t="s">
        <v>787</v>
      </c>
      <c r="B55" s="47" t="s">
        <v>1773</v>
      </c>
      <c r="C55" s="114">
        <v>387</v>
      </c>
      <c r="D55" s="114">
        <f t="shared" si="10"/>
        <v>297.99</v>
      </c>
      <c r="E55" s="259">
        <v>0.77</v>
      </c>
      <c r="F55" s="114">
        <v>423</v>
      </c>
      <c r="G55" s="114">
        <f t="shared" si="11"/>
        <v>300.33</v>
      </c>
      <c r="H55" s="259">
        <v>0.71</v>
      </c>
      <c r="I55" s="114">
        <v>370</v>
      </c>
      <c r="J55" s="114">
        <f t="shared" si="12"/>
        <v>244.20000000000002</v>
      </c>
      <c r="K55" s="259">
        <v>0.66</v>
      </c>
      <c r="L55" s="114">
        <v>423</v>
      </c>
      <c r="M55" s="114">
        <f t="shared" si="13"/>
        <v>253.79999999999998</v>
      </c>
      <c r="N55" s="259">
        <v>0.6</v>
      </c>
      <c r="O55" s="114">
        <v>556</v>
      </c>
      <c r="P55" s="114">
        <f t="shared" si="14"/>
        <v>400.32</v>
      </c>
      <c r="Q55" s="259">
        <v>0.72</v>
      </c>
    </row>
    <row r="56" spans="1:17" ht="12.75">
      <c r="A56" s="47" t="s">
        <v>787</v>
      </c>
      <c r="B56" s="47" t="s">
        <v>1774</v>
      </c>
      <c r="C56" s="114">
        <v>305</v>
      </c>
      <c r="D56" s="114">
        <f t="shared" si="10"/>
        <v>210.45</v>
      </c>
      <c r="E56" s="259">
        <v>0.69</v>
      </c>
      <c r="F56" s="114">
        <v>306</v>
      </c>
      <c r="G56" s="114">
        <f t="shared" si="11"/>
        <v>235.62</v>
      </c>
      <c r="H56" s="259">
        <v>0.77</v>
      </c>
      <c r="I56" s="114">
        <v>362</v>
      </c>
      <c r="J56" s="114">
        <f t="shared" si="12"/>
        <v>249.77999999999997</v>
      </c>
      <c r="K56" s="259">
        <v>0.69</v>
      </c>
      <c r="L56" s="114">
        <v>372</v>
      </c>
      <c r="M56" s="114">
        <f t="shared" si="13"/>
        <v>256.68</v>
      </c>
      <c r="N56" s="259">
        <v>0.69</v>
      </c>
      <c r="O56" s="114">
        <v>376</v>
      </c>
      <c r="P56" s="114">
        <f t="shared" si="14"/>
        <v>266.96</v>
      </c>
      <c r="Q56" s="259">
        <v>0.71</v>
      </c>
    </row>
    <row r="57" spans="1:17" ht="12.75">
      <c r="A57" s="47" t="s">
        <v>787</v>
      </c>
      <c r="B57" s="47" t="s">
        <v>1788</v>
      </c>
      <c r="C57" s="114">
        <v>252</v>
      </c>
      <c r="D57" s="114">
        <f t="shared" si="10"/>
        <v>128.52</v>
      </c>
      <c r="E57" s="259">
        <v>0.51</v>
      </c>
      <c r="F57" s="114">
        <v>308</v>
      </c>
      <c r="G57" s="114">
        <f t="shared" si="11"/>
        <v>141.68</v>
      </c>
      <c r="H57" s="259">
        <v>0.46</v>
      </c>
      <c r="I57" s="114">
        <v>255</v>
      </c>
      <c r="J57" s="114">
        <f t="shared" si="12"/>
        <v>117.30000000000001</v>
      </c>
      <c r="K57" s="259">
        <v>0.46</v>
      </c>
      <c r="L57" s="114">
        <v>284</v>
      </c>
      <c r="M57" s="114">
        <f t="shared" si="13"/>
        <v>79.52000000000001</v>
      </c>
      <c r="N57" s="259">
        <v>0.28</v>
      </c>
      <c r="O57" s="114">
        <v>346</v>
      </c>
      <c r="P57" s="114">
        <f t="shared" si="14"/>
        <v>131.48</v>
      </c>
      <c r="Q57" s="259">
        <v>0.38</v>
      </c>
    </row>
    <row r="58" spans="1:17" ht="12.75">
      <c r="A58" s="47" t="s">
        <v>787</v>
      </c>
      <c r="B58" s="47" t="s">
        <v>1696</v>
      </c>
      <c r="C58" s="114">
        <v>197</v>
      </c>
      <c r="D58" s="114">
        <f t="shared" si="10"/>
        <v>114.25999999999999</v>
      </c>
      <c r="E58" s="259">
        <v>0.58</v>
      </c>
      <c r="F58" s="114">
        <v>200</v>
      </c>
      <c r="G58" s="114">
        <f t="shared" si="11"/>
        <v>122</v>
      </c>
      <c r="H58" s="259">
        <v>0.61</v>
      </c>
      <c r="I58" s="114">
        <v>263</v>
      </c>
      <c r="J58" s="114">
        <f t="shared" si="12"/>
        <v>152.54</v>
      </c>
      <c r="K58" s="259">
        <v>0.58</v>
      </c>
      <c r="L58" s="114">
        <v>324</v>
      </c>
      <c r="M58" s="114">
        <f t="shared" si="13"/>
        <v>132.84</v>
      </c>
      <c r="N58" s="259">
        <v>0.41</v>
      </c>
      <c r="O58" s="114">
        <v>323</v>
      </c>
      <c r="P58" s="114">
        <f t="shared" si="14"/>
        <v>113.05</v>
      </c>
      <c r="Q58" s="259">
        <v>0.35</v>
      </c>
    </row>
    <row r="59" spans="1:17" ht="12.75">
      <c r="A59" s="47" t="s">
        <v>787</v>
      </c>
      <c r="B59" s="47" t="s">
        <v>1705</v>
      </c>
      <c r="C59" s="114">
        <v>134</v>
      </c>
      <c r="D59" s="114">
        <f t="shared" si="10"/>
        <v>46.9</v>
      </c>
      <c r="E59" s="259">
        <v>0.35</v>
      </c>
      <c r="F59" s="114">
        <v>97</v>
      </c>
      <c r="G59" s="114">
        <f t="shared" si="11"/>
        <v>30.07</v>
      </c>
      <c r="H59" s="259">
        <v>0.31</v>
      </c>
      <c r="I59" s="114">
        <v>125</v>
      </c>
      <c r="J59" s="114">
        <f t="shared" si="12"/>
        <v>37.5</v>
      </c>
      <c r="K59" s="259">
        <v>0.3</v>
      </c>
      <c r="L59" s="114">
        <v>110</v>
      </c>
      <c r="M59" s="114">
        <f t="shared" si="13"/>
        <v>2.2</v>
      </c>
      <c r="N59" s="259">
        <v>0.02</v>
      </c>
      <c r="O59" s="114">
        <v>110</v>
      </c>
      <c r="P59" s="114">
        <f t="shared" si="14"/>
        <v>34.1</v>
      </c>
      <c r="Q59" s="259">
        <v>0.31</v>
      </c>
    </row>
    <row r="60" spans="1:17" ht="12.75">
      <c r="A60" s="47" t="s">
        <v>787</v>
      </c>
      <c r="B60" s="47" t="s">
        <v>1713</v>
      </c>
      <c r="C60" s="114">
        <v>129</v>
      </c>
      <c r="D60" s="114">
        <f t="shared" si="10"/>
        <v>98.04</v>
      </c>
      <c r="E60" s="259">
        <v>0.76</v>
      </c>
      <c r="F60" s="114">
        <v>148</v>
      </c>
      <c r="G60" s="114">
        <f t="shared" si="11"/>
        <v>94.72</v>
      </c>
      <c r="H60" s="259">
        <v>0.64</v>
      </c>
      <c r="I60" s="114">
        <v>153</v>
      </c>
      <c r="J60" s="114">
        <f t="shared" si="12"/>
        <v>94.86</v>
      </c>
      <c r="K60" s="259">
        <v>0.62</v>
      </c>
      <c r="L60" s="114">
        <v>125</v>
      </c>
      <c r="M60" s="114">
        <f t="shared" si="13"/>
        <v>63.75</v>
      </c>
      <c r="N60" s="259">
        <v>0.51</v>
      </c>
      <c r="O60" s="114">
        <v>169</v>
      </c>
      <c r="P60" s="114">
        <f t="shared" si="14"/>
        <v>106.47</v>
      </c>
      <c r="Q60" s="259">
        <v>0.63</v>
      </c>
    </row>
    <row r="61" spans="1:17" ht="12.75">
      <c r="A61" s="47" t="s">
        <v>787</v>
      </c>
      <c r="B61" s="47" t="s">
        <v>1703</v>
      </c>
      <c r="C61" s="114">
        <v>110</v>
      </c>
      <c r="D61" s="114">
        <f t="shared" si="10"/>
        <v>45.099999999999994</v>
      </c>
      <c r="E61" s="259">
        <v>0.41</v>
      </c>
      <c r="F61" s="114">
        <v>106</v>
      </c>
      <c r="G61" s="114">
        <f t="shared" si="11"/>
        <v>37.099999999999994</v>
      </c>
      <c r="H61" s="259">
        <v>0.35</v>
      </c>
      <c r="I61" s="114">
        <v>69</v>
      </c>
      <c r="J61" s="114">
        <f t="shared" si="12"/>
        <v>13.8</v>
      </c>
      <c r="K61" s="259">
        <v>0.2</v>
      </c>
      <c r="L61" s="114">
        <v>67</v>
      </c>
      <c r="M61" s="114">
        <f t="shared" si="13"/>
        <v>10.72</v>
      </c>
      <c r="N61" s="259">
        <v>0.16</v>
      </c>
      <c r="O61" s="114">
        <v>72</v>
      </c>
      <c r="P61" s="114">
        <f t="shared" si="14"/>
        <v>7.92</v>
      </c>
      <c r="Q61" s="259">
        <v>0.11</v>
      </c>
    </row>
    <row r="62" spans="1:17" ht="12.75">
      <c r="A62" s="47" t="s">
        <v>787</v>
      </c>
      <c r="B62" s="47" t="s">
        <v>713</v>
      </c>
      <c r="C62" s="114">
        <v>92</v>
      </c>
      <c r="D62" s="114">
        <f t="shared" si="10"/>
        <v>74.52000000000001</v>
      </c>
      <c r="E62" s="259">
        <v>0.81</v>
      </c>
      <c r="F62" s="114">
        <v>79</v>
      </c>
      <c r="G62" s="114">
        <f t="shared" si="11"/>
        <v>62.410000000000004</v>
      </c>
      <c r="H62" s="259">
        <v>0.79</v>
      </c>
      <c r="I62" s="114">
        <v>31</v>
      </c>
      <c r="J62" s="114">
        <f t="shared" si="12"/>
        <v>10.85</v>
      </c>
      <c r="K62" s="259">
        <v>0.35</v>
      </c>
      <c r="L62" s="114">
        <v>41</v>
      </c>
      <c r="M62" s="114">
        <f t="shared" si="13"/>
        <v>12.709999999999999</v>
      </c>
      <c r="N62" s="259">
        <v>0.31</v>
      </c>
      <c r="O62" s="114">
        <v>93</v>
      </c>
      <c r="P62" s="114">
        <f t="shared" si="14"/>
        <v>16.74</v>
      </c>
      <c r="Q62" s="259">
        <v>0.18</v>
      </c>
    </row>
    <row r="63" spans="1:17" ht="12.75">
      <c r="A63" s="47" t="s">
        <v>787</v>
      </c>
      <c r="B63" s="47" t="s">
        <v>1803</v>
      </c>
      <c r="C63" s="114">
        <v>91</v>
      </c>
      <c r="D63" s="114">
        <f t="shared" si="10"/>
        <v>88.27</v>
      </c>
      <c r="E63" s="259">
        <v>0.97</v>
      </c>
      <c r="F63" s="114">
        <v>149</v>
      </c>
      <c r="G63" s="114">
        <f t="shared" si="11"/>
        <v>134.1</v>
      </c>
      <c r="H63" s="259">
        <v>0.9</v>
      </c>
      <c r="I63" s="114">
        <v>162</v>
      </c>
      <c r="J63" s="114">
        <f t="shared" si="12"/>
        <v>113.39999999999999</v>
      </c>
      <c r="K63" s="259">
        <v>0.7</v>
      </c>
      <c r="L63" s="114">
        <v>145</v>
      </c>
      <c r="M63" s="114">
        <f t="shared" si="13"/>
        <v>81.2</v>
      </c>
      <c r="N63" s="259">
        <v>0.56</v>
      </c>
      <c r="O63" s="114">
        <v>164</v>
      </c>
      <c r="P63" s="114">
        <f t="shared" si="14"/>
        <v>116.44</v>
      </c>
      <c r="Q63" s="259">
        <v>0.71</v>
      </c>
    </row>
    <row r="64" spans="1:17" ht="12.75">
      <c r="A64" s="47" t="s">
        <v>787</v>
      </c>
      <c r="B64" s="47" t="s">
        <v>1700</v>
      </c>
      <c r="C64" s="114">
        <v>85</v>
      </c>
      <c r="D64" s="114">
        <f t="shared" si="10"/>
        <v>55.25</v>
      </c>
      <c r="E64" s="259">
        <v>0.65</v>
      </c>
      <c r="F64" s="114">
        <v>116</v>
      </c>
      <c r="G64" s="114">
        <f t="shared" si="11"/>
        <v>13.92</v>
      </c>
      <c r="H64" s="259">
        <v>0.12</v>
      </c>
      <c r="I64" s="114">
        <v>83</v>
      </c>
      <c r="J64" s="114">
        <f t="shared" si="12"/>
        <v>0.8300000000000001</v>
      </c>
      <c r="K64" s="259">
        <v>0.01</v>
      </c>
      <c r="L64" s="114">
        <v>38</v>
      </c>
      <c r="M64" s="114">
        <f t="shared" si="13"/>
        <v>0</v>
      </c>
      <c r="N64" s="259">
        <v>0</v>
      </c>
      <c r="O64" s="114">
        <v>41</v>
      </c>
      <c r="P64" s="114">
        <f t="shared" si="14"/>
        <v>3.69</v>
      </c>
      <c r="Q64" s="259">
        <v>0.09</v>
      </c>
    </row>
    <row r="65" spans="1:17" ht="12.75">
      <c r="A65" s="47" t="s">
        <v>787</v>
      </c>
      <c r="B65" s="47" t="s">
        <v>1709</v>
      </c>
      <c r="C65" s="114">
        <v>59</v>
      </c>
      <c r="D65" s="114">
        <f t="shared" si="10"/>
        <v>36.58</v>
      </c>
      <c r="E65" s="259">
        <v>0.62</v>
      </c>
      <c r="F65" s="114">
        <v>127</v>
      </c>
      <c r="G65" s="114">
        <f t="shared" si="11"/>
        <v>24.13</v>
      </c>
      <c r="H65" s="259">
        <v>0.19</v>
      </c>
      <c r="I65" s="114">
        <v>86</v>
      </c>
      <c r="J65" s="114">
        <f t="shared" si="12"/>
        <v>9.46</v>
      </c>
      <c r="K65" s="259">
        <v>0.11</v>
      </c>
      <c r="L65" s="114">
        <v>35</v>
      </c>
      <c r="M65" s="114">
        <f t="shared" si="13"/>
        <v>7</v>
      </c>
      <c r="N65" s="259">
        <v>0.2</v>
      </c>
      <c r="O65" s="114">
        <v>73</v>
      </c>
      <c r="P65" s="114">
        <f t="shared" si="14"/>
        <v>1.46</v>
      </c>
      <c r="Q65" s="259">
        <v>0.02</v>
      </c>
    </row>
    <row r="66" spans="1:17" ht="12.75">
      <c r="A66" s="47" t="s">
        <v>787</v>
      </c>
      <c r="B66" s="47" t="s">
        <v>769</v>
      </c>
      <c r="C66" s="114">
        <v>55</v>
      </c>
      <c r="D66" s="114">
        <f t="shared" si="10"/>
        <v>23.65</v>
      </c>
      <c r="E66" s="259">
        <v>0.43</v>
      </c>
      <c r="F66" s="114">
        <v>37</v>
      </c>
      <c r="G66" s="114">
        <f t="shared" si="11"/>
        <v>17.759999999999998</v>
      </c>
      <c r="H66" s="259">
        <v>0.48</v>
      </c>
      <c r="I66" s="114">
        <v>43</v>
      </c>
      <c r="J66" s="114">
        <f t="shared" si="12"/>
        <v>9.89</v>
      </c>
      <c r="K66" s="259">
        <v>0.23</v>
      </c>
      <c r="L66" s="114">
        <v>37</v>
      </c>
      <c r="M66" s="114">
        <f t="shared" si="13"/>
        <v>12.95</v>
      </c>
      <c r="N66" s="259">
        <v>0.35</v>
      </c>
      <c r="O66" s="114">
        <v>41</v>
      </c>
      <c r="P66" s="114">
        <f t="shared" si="14"/>
        <v>9.84</v>
      </c>
      <c r="Q66" s="259">
        <v>0.24</v>
      </c>
    </row>
    <row r="67" spans="1:17" ht="12.75">
      <c r="A67" s="47" t="s">
        <v>787</v>
      </c>
      <c r="B67" s="47" t="s">
        <v>1715</v>
      </c>
      <c r="C67" s="114">
        <v>50</v>
      </c>
      <c r="D67" s="114">
        <f t="shared" si="10"/>
        <v>23</v>
      </c>
      <c r="E67" s="259">
        <v>0.46</v>
      </c>
      <c r="F67" s="114">
        <v>27</v>
      </c>
      <c r="G67" s="114">
        <f t="shared" si="11"/>
        <v>21.87</v>
      </c>
      <c r="H67" s="259">
        <v>0.81</v>
      </c>
      <c r="I67" s="114">
        <v>11</v>
      </c>
      <c r="J67" s="114">
        <f t="shared" si="12"/>
        <v>6.93</v>
      </c>
      <c r="K67" s="259">
        <v>0.63</v>
      </c>
      <c r="L67" s="114">
        <v>36</v>
      </c>
      <c r="M67" s="114">
        <f t="shared" si="13"/>
        <v>11.88</v>
      </c>
      <c r="N67" s="259">
        <v>0.33</v>
      </c>
      <c r="O67" s="114">
        <v>21</v>
      </c>
      <c r="P67" s="114">
        <f t="shared" si="14"/>
        <v>3.99</v>
      </c>
      <c r="Q67" s="259">
        <v>0.19</v>
      </c>
    </row>
    <row r="68" spans="1:17" ht="12.75">
      <c r="A68" s="47" t="s">
        <v>787</v>
      </c>
      <c r="B68" s="47" t="s">
        <v>1778</v>
      </c>
      <c r="C68" s="114">
        <v>41</v>
      </c>
      <c r="D68" s="114">
        <f t="shared" si="10"/>
        <v>37.72</v>
      </c>
      <c r="E68" s="259">
        <v>0.92</v>
      </c>
      <c r="F68" s="114">
        <v>12</v>
      </c>
      <c r="G68" s="114">
        <f t="shared" si="11"/>
        <v>0.96</v>
      </c>
      <c r="H68" s="259">
        <v>0.08</v>
      </c>
      <c r="I68" s="114">
        <v>0</v>
      </c>
      <c r="J68" s="114">
        <f t="shared" si="12"/>
        <v>0</v>
      </c>
      <c r="K68" s="287" t="s">
        <v>1664</v>
      </c>
      <c r="L68" s="114">
        <v>0</v>
      </c>
      <c r="M68" s="114">
        <f t="shared" si="13"/>
        <v>0</v>
      </c>
      <c r="N68" s="287" t="s">
        <v>1664</v>
      </c>
      <c r="O68" s="114">
        <v>0</v>
      </c>
      <c r="P68" s="114">
        <f t="shared" si="14"/>
        <v>0</v>
      </c>
      <c r="Q68" s="287" t="s">
        <v>1664</v>
      </c>
    </row>
    <row r="69" spans="1:17" ht="12.75">
      <c r="A69" s="47" t="s">
        <v>787</v>
      </c>
      <c r="B69" s="47" t="s">
        <v>1795</v>
      </c>
      <c r="C69" s="114">
        <v>38</v>
      </c>
      <c r="D69" s="114">
        <f t="shared" si="10"/>
        <v>17.86</v>
      </c>
      <c r="E69" s="259">
        <v>0.47</v>
      </c>
      <c r="F69" s="114">
        <v>61</v>
      </c>
      <c r="G69" s="114">
        <f t="shared" si="11"/>
        <v>41.480000000000004</v>
      </c>
      <c r="H69" s="259">
        <v>0.68</v>
      </c>
      <c r="I69" s="114">
        <v>57</v>
      </c>
      <c r="J69" s="114">
        <f t="shared" si="12"/>
        <v>12.540000000000001</v>
      </c>
      <c r="K69" s="259">
        <v>0.22</v>
      </c>
      <c r="L69" s="114">
        <v>50</v>
      </c>
      <c r="M69" s="114">
        <f t="shared" si="13"/>
        <v>20</v>
      </c>
      <c r="N69" s="259">
        <v>0.4</v>
      </c>
      <c r="O69" s="114">
        <v>78</v>
      </c>
      <c r="P69" s="114">
        <f t="shared" si="14"/>
        <v>42.900000000000006</v>
      </c>
      <c r="Q69" s="259">
        <v>0.55</v>
      </c>
    </row>
    <row r="70" spans="1:17" ht="12.75">
      <c r="A70" s="47" t="s">
        <v>787</v>
      </c>
      <c r="B70" s="47" t="s">
        <v>718</v>
      </c>
      <c r="C70" s="114">
        <v>34</v>
      </c>
      <c r="D70" s="114">
        <f t="shared" si="10"/>
        <v>12.92</v>
      </c>
      <c r="E70" s="259">
        <v>0.38</v>
      </c>
      <c r="F70" s="114">
        <v>19</v>
      </c>
      <c r="G70" s="114">
        <f t="shared" si="11"/>
        <v>8.93</v>
      </c>
      <c r="H70" s="259">
        <v>0.47</v>
      </c>
      <c r="I70" s="114">
        <v>18</v>
      </c>
      <c r="J70" s="114">
        <f t="shared" si="12"/>
        <v>4.86</v>
      </c>
      <c r="K70" s="259">
        <v>0.27</v>
      </c>
      <c r="L70" s="114">
        <v>7</v>
      </c>
      <c r="M70" s="114">
        <f t="shared" si="13"/>
        <v>0.9800000000000001</v>
      </c>
      <c r="N70" s="259">
        <v>0.14</v>
      </c>
      <c r="O70" s="114">
        <v>11</v>
      </c>
      <c r="P70" s="114">
        <f t="shared" si="14"/>
        <v>4.95</v>
      </c>
      <c r="Q70" s="259">
        <v>0.45</v>
      </c>
    </row>
    <row r="71" spans="1:17" ht="12.75">
      <c r="A71" s="47" t="s">
        <v>787</v>
      </c>
      <c r="B71" s="47" t="s">
        <v>1808</v>
      </c>
      <c r="C71" s="114">
        <v>31</v>
      </c>
      <c r="D71" s="114">
        <f t="shared" si="10"/>
        <v>22.94</v>
      </c>
      <c r="E71" s="259">
        <v>0.74</v>
      </c>
      <c r="F71" s="114">
        <v>27</v>
      </c>
      <c r="G71" s="114">
        <f t="shared" si="11"/>
        <v>16.74</v>
      </c>
      <c r="H71" s="259">
        <v>0.62</v>
      </c>
      <c r="I71" s="114">
        <v>77</v>
      </c>
      <c r="J71" s="114">
        <f t="shared" si="12"/>
        <v>15.4</v>
      </c>
      <c r="K71" s="259">
        <v>0.2</v>
      </c>
      <c r="L71" s="114">
        <v>90</v>
      </c>
      <c r="M71" s="114">
        <f t="shared" si="13"/>
        <v>9.9</v>
      </c>
      <c r="N71" s="259">
        <v>0.11</v>
      </c>
      <c r="O71" s="114">
        <v>113</v>
      </c>
      <c r="P71" s="114">
        <f t="shared" si="14"/>
        <v>10.17</v>
      </c>
      <c r="Q71" s="259">
        <v>0.09</v>
      </c>
    </row>
    <row r="72" spans="1:17" ht="12.75">
      <c r="A72" s="47" t="s">
        <v>787</v>
      </c>
      <c r="B72" s="47" t="s">
        <v>1720</v>
      </c>
      <c r="C72" s="114">
        <v>31</v>
      </c>
      <c r="D72" s="114">
        <f t="shared" si="10"/>
        <v>13.950000000000001</v>
      </c>
      <c r="E72" s="259">
        <v>0.45</v>
      </c>
      <c r="F72" s="114">
        <v>38</v>
      </c>
      <c r="G72" s="114">
        <f t="shared" si="11"/>
        <v>2.66</v>
      </c>
      <c r="H72" s="259">
        <v>0.07</v>
      </c>
      <c r="I72" s="114">
        <v>27</v>
      </c>
      <c r="J72" s="114">
        <f t="shared" si="12"/>
        <v>1.8900000000000001</v>
      </c>
      <c r="K72" s="259">
        <v>0.07</v>
      </c>
      <c r="L72" s="114">
        <v>49</v>
      </c>
      <c r="M72" s="114">
        <f t="shared" si="13"/>
        <v>13.72</v>
      </c>
      <c r="N72" s="259">
        <v>0.28</v>
      </c>
      <c r="O72" s="114">
        <v>62</v>
      </c>
      <c r="P72" s="114">
        <f t="shared" si="14"/>
        <v>22.94</v>
      </c>
      <c r="Q72" s="259">
        <v>0.37</v>
      </c>
    </row>
    <row r="73" spans="1:17" ht="12.75">
      <c r="A73" s="47" t="s">
        <v>787</v>
      </c>
      <c r="B73" s="47" t="s">
        <v>774</v>
      </c>
      <c r="C73" s="114">
        <v>31</v>
      </c>
      <c r="D73" s="114">
        <f t="shared" si="10"/>
        <v>24.8</v>
      </c>
      <c r="E73" s="259">
        <v>0.8</v>
      </c>
      <c r="F73" s="114">
        <v>7</v>
      </c>
      <c r="G73" s="114">
        <f t="shared" si="11"/>
        <v>1.9600000000000002</v>
      </c>
      <c r="H73" s="259">
        <v>0.28</v>
      </c>
      <c r="I73" s="114">
        <v>10</v>
      </c>
      <c r="J73" s="114">
        <f t="shared" si="12"/>
        <v>3</v>
      </c>
      <c r="K73" s="259">
        <v>0.3</v>
      </c>
      <c r="L73" s="114">
        <v>2</v>
      </c>
      <c r="M73" s="114">
        <f t="shared" si="13"/>
        <v>0</v>
      </c>
      <c r="N73" s="259">
        <v>0</v>
      </c>
      <c r="O73" s="114">
        <v>18</v>
      </c>
      <c r="P73" s="114">
        <f t="shared" si="14"/>
        <v>1.98</v>
      </c>
      <c r="Q73" s="259">
        <v>0.11</v>
      </c>
    </row>
    <row r="74" spans="1:17" ht="12.75">
      <c r="A74" s="47" t="s">
        <v>787</v>
      </c>
      <c r="B74" s="47" t="s">
        <v>1741</v>
      </c>
      <c r="C74" s="114">
        <v>31</v>
      </c>
      <c r="D74" s="114">
        <f t="shared" si="10"/>
        <v>16.740000000000002</v>
      </c>
      <c r="E74" s="259">
        <v>0.54</v>
      </c>
      <c r="F74" s="114">
        <v>24</v>
      </c>
      <c r="G74" s="114">
        <f t="shared" si="11"/>
        <v>6.959999999999999</v>
      </c>
      <c r="H74" s="259">
        <v>0.29</v>
      </c>
      <c r="I74" s="114">
        <v>15</v>
      </c>
      <c r="J74" s="114">
        <f t="shared" si="12"/>
        <v>0.8999999999999999</v>
      </c>
      <c r="K74" s="259">
        <v>0.06</v>
      </c>
      <c r="L74" s="114">
        <v>25</v>
      </c>
      <c r="M74" s="114">
        <f t="shared" si="13"/>
        <v>3</v>
      </c>
      <c r="N74" s="259">
        <v>0.12</v>
      </c>
      <c r="O74" s="114">
        <v>25</v>
      </c>
      <c r="P74" s="114">
        <f t="shared" si="14"/>
        <v>9</v>
      </c>
      <c r="Q74" s="259">
        <v>0.36</v>
      </c>
    </row>
    <row r="75" spans="1:17" ht="12.75">
      <c r="A75" s="47" t="s">
        <v>787</v>
      </c>
      <c r="B75" s="47" t="s">
        <v>1719</v>
      </c>
      <c r="C75" s="114">
        <v>29</v>
      </c>
      <c r="D75" s="114">
        <f t="shared" si="10"/>
        <v>5.800000000000001</v>
      </c>
      <c r="E75" s="259">
        <v>0.2</v>
      </c>
      <c r="F75" s="114">
        <v>54</v>
      </c>
      <c r="G75" s="114">
        <f t="shared" si="11"/>
        <v>11.88</v>
      </c>
      <c r="H75" s="259">
        <v>0.22</v>
      </c>
      <c r="I75" s="114">
        <v>81</v>
      </c>
      <c r="J75" s="114">
        <f t="shared" si="12"/>
        <v>15.39</v>
      </c>
      <c r="K75" s="259">
        <v>0.19</v>
      </c>
      <c r="L75" s="114">
        <v>30</v>
      </c>
      <c r="M75" s="114">
        <f t="shared" si="13"/>
        <v>0.8999999999999999</v>
      </c>
      <c r="N75" s="259">
        <v>0.03</v>
      </c>
      <c r="O75" s="114">
        <v>47</v>
      </c>
      <c r="P75" s="114">
        <f t="shared" si="14"/>
        <v>2.82</v>
      </c>
      <c r="Q75" s="259">
        <v>0.06</v>
      </c>
    </row>
    <row r="76" spans="1:17" ht="12.75">
      <c r="A76" s="47" t="s">
        <v>787</v>
      </c>
      <c r="B76" s="47" t="s">
        <v>732</v>
      </c>
      <c r="C76" s="114">
        <v>28</v>
      </c>
      <c r="D76" s="114">
        <f t="shared" si="10"/>
        <v>21.84</v>
      </c>
      <c r="E76" s="259">
        <v>0.78</v>
      </c>
      <c r="F76" s="114">
        <v>32</v>
      </c>
      <c r="G76" s="114">
        <f t="shared" si="11"/>
        <v>18.88</v>
      </c>
      <c r="H76" s="259">
        <v>0.59</v>
      </c>
      <c r="I76" s="114">
        <v>24</v>
      </c>
      <c r="J76" s="114">
        <f t="shared" si="12"/>
        <v>9.84</v>
      </c>
      <c r="K76" s="259">
        <v>0.41</v>
      </c>
      <c r="L76" s="114">
        <v>9</v>
      </c>
      <c r="M76" s="114">
        <f t="shared" si="13"/>
        <v>0</v>
      </c>
      <c r="N76" s="259">
        <v>0</v>
      </c>
      <c r="O76" s="114">
        <v>35</v>
      </c>
      <c r="P76" s="114">
        <f t="shared" si="14"/>
        <v>4.9</v>
      </c>
      <c r="Q76" s="259">
        <v>0.14</v>
      </c>
    </row>
    <row r="77" spans="1:17" ht="12.75">
      <c r="A77" s="47" t="s">
        <v>787</v>
      </c>
      <c r="B77" s="47" t="s">
        <v>711</v>
      </c>
      <c r="C77" s="114">
        <v>28</v>
      </c>
      <c r="D77" s="114">
        <f t="shared" si="10"/>
        <v>14</v>
      </c>
      <c r="E77" s="259">
        <v>0.5</v>
      </c>
      <c r="F77" s="114">
        <v>36</v>
      </c>
      <c r="G77" s="114">
        <f t="shared" si="11"/>
        <v>21.96</v>
      </c>
      <c r="H77" s="259">
        <v>0.61</v>
      </c>
      <c r="I77" s="114">
        <v>21</v>
      </c>
      <c r="J77" s="114">
        <f t="shared" si="12"/>
        <v>3.99</v>
      </c>
      <c r="K77" s="259">
        <v>0.19</v>
      </c>
      <c r="L77" s="114">
        <v>0</v>
      </c>
      <c r="M77" s="114">
        <f t="shared" si="13"/>
        <v>0</v>
      </c>
      <c r="N77" s="287" t="s">
        <v>1664</v>
      </c>
      <c r="O77" s="114">
        <v>0</v>
      </c>
      <c r="P77" s="114">
        <f t="shared" si="14"/>
        <v>0</v>
      </c>
      <c r="Q77" s="287" t="s">
        <v>1664</v>
      </c>
    </row>
    <row r="78" spans="1:17" ht="12.75">
      <c r="A78" s="47" t="s">
        <v>787</v>
      </c>
      <c r="B78" s="47" t="s">
        <v>1732</v>
      </c>
      <c r="C78" s="114">
        <v>17</v>
      </c>
      <c r="D78" s="114">
        <f t="shared" si="10"/>
        <v>0</v>
      </c>
      <c r="E78" s="259">
        <v>0</v>
      </c>
      <c r="F78" s="114">
        <v>15</v>
      </c>
      <c r="G78" s="114">
        <f t="shared" si="11"/>
        <v>0</v>
      </c>
      <c r="H78" s="259">
        <v>0</v>
      </c>
      <c r="I78" s="114">
        <v>16</v>
      </c>
      <c r="J78" s="114">
        <f t="shared" si="12"/>
        <v>0.96</v>
      </c>
      <c r="K78" s="259">
        <v>0.06</v>
      </c>
      <c r="L78" s="114">
        <v>44</v>
      </c>
      <c r="M78" s="114">
        <f t="shared" si="13"/>
        <v>0.88</v>
      </c>
      <c r="N78" s="259">
        <v>0.02</v>
      </c>
      <c r="O78" s="114">
        <v>24</v>
      </c>
      <c r="P78" s="114">
        <f t="shared" si="14"/>
        <v>0</v>
      </c>
      <c r="Q78" s="259">
        <v>0</v>
      </c>
    </row>
    <row r="79" spans="1:17" ht="12.75">
      <c r="A79" s="47" t="s">
        <v>787</v>
      </c>
      <c r="B79" s="47" t="s">
        <v>1791</v>
      </c>
      <c r="C79" s="114">
        <v>17</v>
      </c>
      <c r="D79" s="114">
        <f t="shared" si="10"/>
        <v>6.97</v>
      </c>
      <c r="E79" s="259">
        <v>0.41</v>
      </c>
      <c r="F79" s="114">
        <v>40</v>
      </c>
      <c r="G79" s="114">
        <f t="shared" si="11"/>
        <v>32</v>
      </c>
      <c r="H79" s="259">
        <v>0.8</v>
      </c>
      <c r="I79" s="114">
        <v>47</v>
      </c>
      <c r="J79" s="114">
        <f t="shared" si="12"/>
        <v>30.55</v>
      </c>
      <c r="K79" s="259">
        <v>0.65</v>
      </c>
      <c r="L79" s="114">
        <v>29</v>
      </c>
      <c r="M79" s="114">
        <f t="shared" si="13"/>
        <v>10.73</v>
      </c>
      <c r="N79" s="259">
        <v>0.37</v>
      </c>
      <c r="O79" s="114">
        <v>69</v>
      </c>
      <c r="P79" s="114">
        <f t="shared" si="14"/>
        <v>34.5</v>
      </c>
      <c r="Q79" s="259">
        <v>0.5</v>
      </c>
    </row>
    <row r="80" spans="1:17" ht="12.75">
      <c r="A80" s="47" t="s">
        <v>787</v>
      </c>
      <c r="B80" s="47" t="s">
        <v>707</v>
      </c>
      <c r="C80" s="114">
        <v>16</v>
      </c>
      <c r="D80" s="114">
        <f t="shared" si="10"/>
        <v>14.88</v>
      </c>
      <c r="E80" s="259">
        <v>0.93</v>
      </c>
      <c r="F80" s="114">
        <v>26</v>
      </c>
      <c r="G80" s="114">
        <f t="shared" si="11"/>
        <v>8.84</v>
      </c>
      <c r="H80" s="259">
        <v>0.34</v>
      </c>
      <c r="I80" s="114">
        <v>17</v>
      </c>
      <c r="J80" s="114">
        <f t="shared" si="12"/>
        <v>0</v>
      </c>
      <c r="K80" s="259">
        <v>0</v>
      </c>
      <c r="L80" s="114">
        <v>22</v>
      </c>
      <c r="M80" s="114">
        <f t="shared" si="13"/>
        <v>1.98</v>
      </c>
      <c r="N80" s="259">
        <v>0.09</v>
      </c>
      <c r="O80" s="114">
        <v>25</v>
      </c>
      <c r="P80" s="114">
        <f t="shared" si="14"/>
        <v>3</v>
      </c>
      <c r="Q80" s="259">
        <v>0.12</v>
      </c>
    </row>
    <row r="81" spans="1:17" ht="12.75">
      <c r="A81" s="47" t="s">
        <v>787</v>
      </c>
      <c r="B81" s="47" t="s">
        <v>737</v>
      </c>
      <c r="C81" s="114">
        <v>15</v>
      </c>
      <c r="D81" s="114">
        <f t="shared" si="10"/>
        <v>6.9</v>
      </c>
      <c r="E81" s="259">
        <v>0.46</v>
      </c>
      <c r="F81" s="114">
        <v>14</v>
      </c>
      <c r="G81" s="114">
        <f t="shared" si="11"/>
        <v>12.88</v>
      </c>
      <c r="H81" s="259">
        <v>0.92</v>
      </c>
      <c r="I81" s="114">
        <v>17</v>
      </c>
      <c r="J81" s="114">
        <f t="shared" si="12"/>
        <v>6.97</v>
      </c>
      <c r="K81" s="259">
        <v>0.41</v>
      </c>
      <c r="L81" s="114">
        <v>3</v>
      </c>
      <c r="M81" s="114">
        <f t="shared" si="13"/>
        <v>1.98</v>
      </c>
      <c r="N81" s="259">
        <v>0.66</v>
      </c>
      <c r="O81" s="114">
        <v>9</v>
      </c>
      <c r="P81" s="114">
        <f t="shared" si="14"/>
        <v>1.98</v>
      </c>
      <c r="Q81" s="259">
        <v>0.22</v>
      </c>
    </row>
    <row r="82" spans="1:17" ht="12.75">
      <c r="A82" s="47" t="s">
        <v>787</v>
      </c>
      <c r="B82" s="47" t="s">
        <v>1739</v>
      </c>
      <c r="C82" s="114">
        <v>13</v>
      </c>
      <c r="D82" s="114">
        <f t="shared" si="10"/>
        <v>6.890000000000001</v>
      </c>
      <c r="E82" s="259">
        <v>0.53</v>
      </c>
      <c r="F82" s="114">
        <v>26</v>
      </c>
      <c r="G82" s="114">
        <f t="shared" si="11"/>
        <v>6.76</v>
      </c>
      <c r="H82" s="259">
        <v>0.26</v>
      </c>
      <c r="I82" s="114">
        <v>33</v>
      </c>
      <c r="J82" s="114">
        <f t="shared" si="12"/>
        <v>5.9399999999999995</v>
      </c>
      <c r="K82" s="259">
        <v>0.18</v>
      </c>
      <c r="L82" s="114">
        <v>41</v>
      </c>
      <c r="M82" s="114">
        <f t="shared" si="13"/>
        <v>8.61</v>
      </c>
      <c r="N82" s="259">
        <v>0.21</v>
      </c>
      <c r="O82" s="114">
        <v>31</v>
      </c>
      <c r="P82" s="114">
        <f t="shared" si="14"/>
        <v>2.79</v>
      </c>
      <c r="Q82" s="259">
        <v>0.09</v>
      </c>
    </row>
    <row r="83" spans="1:17" ht="12.75">
      <c r="A83" s="47" t="s">
        <v>787</v>
      </c>
      <c r="B83" s="47" t="s">
        <v>1767</v>
      </c>
      <c r="C83" s="114">
        <v>10</v>
      </c>
      <c r="D83" s="114">
        <f t="shared" si="10"/>
        <v>10</v>
      </c>
      <c r="E83" s="259">
        <v>1</v>
      </c>
      <c r="F83" s="114">
        <v>2</v>
      </c>
      <c r="G83" s="114">
        <f t="shared" si="11"/>
        <v>2</v>
      </c>
      <c r="H83" s="259">
        <v>1</v>
      </c>
      <c r="I83" s="114">
        <v>12</v>
      </c>
      <c r="J83" s="114">
        <f t="shared" si="12"/>
        <v>10.92</v>
      </c>
      <c r="K83" s="259">
        <v>0.91</v>
      </c>
      <c r="L83" s="114">
        <v>165</v>
      </c>
      <c r="M83" s="114">
        <f t="shared" si="13"/>
        <v>103.95</v>
      </c>
      <c r="N83" s="259">
        <v>0.63</v>
      </c>
      <c r="O83" s="114">
        <v>95</v>
      </c>
      <c r="P83" s="114">
        <f t="shared" si="14"/>
        <v>53.2</v>
      </c>
      <c r="Q83" s="259">
        <v>0.56</v>
      </c>
    </row>
    <row r="84" spans="1:17" ht="12.75">
      <c r="A84" s="47" t="s">
        <v>787</v>
      </c>
      <c r="B84" s="47" t="s">
        <v>730</v>
      </c>
      <c r="C84" s="114">
        <v>9</v>
      </c>
      <c r="D84" s="114">
        <f t="shared" si="10"/>
        <v>3.96</v>
      </c>
      <c r="E84" s="259">
        <v>0.44</v>
      </c>
      <c r="F84" s="114">
        <v>21</v>
      </c>
      <c r="G84" s="114">
        <f t="shared" si="11"/>
        <v>10.92</v>
      </c>
      <c r="H84" s="259">
        <v>0.52</v>
      </c>
      <c r="I84" s="114">
        <v>8</v>
      </c>
      <c r="J84" s="114">
        <f t="shared" si="12"/>
        <v>4.96</v>
      </c>
      <c r="K84" s="259">
        <v>0.62</v>
      </c>
      <c r="L84" s="114">
        <v>10</v>
      </c>
      <c r="M84" s="114">
        <f t="shared" si="13"/>
        <v>0</v>
      </c>
      <c r="N84" s="259">
        <v>0</v>
      </c>
      <c r="O84" s="114">
        <v>15</v>
      </c>
      <c r="P84" s="114">
        <f t="shared" si="14"/>
        <v>0</v>
      </c>
      <c r="Q84" s="259">
        <v>0</v>
      </c>
    </row>
    <row r="85" spans="1:17" ht="12.75">
      <c r="A85" s="47" t="s">
        <v>787</v>
      </c>
      <c r="B85" s="47" t="s">
        <v>738</v>
      </c>
      <c r="C85" s="114">
        <v>7</v>
      </c>
      <c r="D85" s="114">
        <f t="shared" si="10"/>
        <v>0.9800000000000001</v>
      </c>
      <c r="E85" s="259">
        <v>0.14</v>
      </c>
      <c r="F85" s="114">
        <v>2</v>
      </c>
      <c r="G85" s="114">
        <f t="shared" si="11"/>
        <v>0</v>
      </c>
      <c r="H85" s="259">
        <v>0</v>
      </c>
      <c r="I85" s="114">
        <v>5</v>
      </c>
      <c r="J85" s="114">
        <f t="shared" si="12"/>
        <v>0</v>
      </c>
      <c r="K85" s="259">
        <v>0</v>
      </c>
      <c r="L85" s="114">
        <v>5</v>
      </c>
      <c r="M85" s="114">
        <f t="shared" si="13"/>
        <v>1</v>
      </c>
      <c r="N85" s="259">
        <v>0.2</v>
      </c>
      <c r="O85" s="114">
        <v>1</v>
      </c>
      <c r="P85" s="114">
        <f t="shared" si="14"/>
        <v>0</v>
      </c>
      <c r="Q85" s="259">
        <v>0</v>
      </c>
    </row>
    <row r="86" spans="1:17" ht="12.75">
      <c r="A86" s="47" t="s">
        <v>787</v>
      </c>
      <c r="B86" s="47" t="s">
        <v>1755</v>
      </c>
      <c r="C86" s="114">
        <v>4</v>
      </c>
      <c r="D86" s="114">
        <f t="shared" si="10"/>
        <v>3</v>
      </c>
      <c r="E86" s="287">
        <v>0.75</v>
      </c>
      <c r="F86" s="114">
        <v>0</v>
      </c>
      <c r="G86" s="114">
        <f t="shared" si="11"/>
        <v>0</v>
      </c>
      <c r="H86" s="287" t="s">
        <v>1664</v>
      </c>
      <c r="I86" s="114">
        <v>30</v>
      </c>
      <c r="J86" s="114">
        <f t="shared" si="12"/>
        <v>24.9</v>
      </c>
      <c r="K86" s="259">
        <v>0.83</v>
      </c>
      <c r="L86" s="114">
        <v>1128</v>
      </c>
      <c r="M86" s="114">
        <f t="shared" si="13"/>
        <v>744.48</v>
      </c>
      <c r="N86" s="259">
        <v>0.66</v>
      </c>
      <c r="O86" s="114">
        <v>1532</v>
      </c>
      <c r="P86" s="114">
        <f t="shared" si="14"/>
        <v>842.6</v>
      </c>
      <c r="Q86" s="259">
        <v>0.55</v>
      </c>
    </row>
    <row r="87" spans="1:17" ht="12.75">
      <c r="A87" s="47" t="s">
        <v>787</v>
      </c>
      <c r="B87" s="47" t="s">
        <v>771</v>
      </c>
      <c r="C87" s="114">
        <v>2</v>
      </c>
      <c r="D87" s="114">
        <f t="shared" si="10"/>
        <v>0</v>
      </c>
      <c r="E87" s="259">
        <v>0</v>
      </c>
      <c r="F87" s="114">
        <v>2</v>
      </c>
      <c r="G87" s="114">
        <f t="shared" si="11"/>
        <v>0</v>
      </c>
      <c r="H87" s="259">
        <v>0</v>
      </c>
      <c r="I87" s="114">
        <v>2</v>
      </c>
      <c r="J87" s="114">
        <f t="shared" si="12"/>
        <v>1</v>
      </c>
      <c r="K87" s="259">
        <v>0.5</v>
      </c>
      <c r="L87" s="114">
        <v>0</v>
      </c>
      <c r="M87" s="114">
        <f t="shared" si="13"/>
        <v>0</v>
      </c>
      <c r="N87" s="287" t="s">
        <v>1664</v>
      </c>
      <c r="O87" s="114">
        <v>3</v>
      </c>
      <c r="P87" s="114">
        <f t="shared" si="14"/>
        <v>0</v>
      </c>
      <c r="Q87" s="259">
        <v>0</v>
      </c>
    </row>
    <row r="88" spans="1:17" ht="12.75">
      <c r="A88" s="47" t="s">
        <v>787</v>
      </c>
      <c r="B88" s="47" t="s">
        <v>1794</v>
      </c>
      <c r="C88" s="114">
        <v>1</v>
      </c>
      <c r="D88" s="114">
        <f t="shared" si="10"/>
        <v>1</v>
      </c>
      <c r="E88" s="259">
        <v>1</v>
      </c>
      <c r="F88" s="114">
        <v>4</v>
      </c>
      <c r="G88" s="114">
        <f t="shared" si="11"/>
        <v>3</v>
      </c>
      <c r="H88" s="259">
        <v>0.75</v>
      </c>
      <c r="I88" s="114">
        <v>13</v>
      </c>
      <c r="J88" s="114">
        <f t="shared" si="12"/>
        <v>4.94</v>
      </c>
      <c r="K88" s="259">
        <v>0.38</v>
      </c>
      <c r="L88" s="114">
        <v>62</v>
      </c>
      <c r="M88" s="114">
        <f t="shared" si="13"/>
        <v>8.680000000000001</v>
      </c>
      <c r="N88" s="259">
        <v>0.14</v>
      </c>
      <c r="O88" s="114">
        <v>121</v>
      </c>
      <c r="P88" s="114">
        <f t="shared" si="14"/>
        <v>22.990000000000002</v>
      </c>
      <c r="Q88" s="259">
        <v>0.19</v>
      </c>
    </row>
    <row r="89" spans="1:17" ht="12.75">
      <c r="A89" s="47" t="s">
        <v>787</v>
      </c>
      <c r="B89" s="47" t="s">
        <v>1701</v>
      </c>
      <c r="C89" s="114">
        <v>1</v>
      </c>
      <c r="D89" s="114">
        <f t="shared" si="10"/>
        <v>1</v>
      </c>
      <c r="E89" s="287">
        <v>1</v>
      </c>
      <c r="F89" s="114">
        <v>0</v>
      </c>
      <c r="G89" s="114">
        <f t="shared" si="11"/>
        <v>0</v>
      </c>
      <c r="H89" s="287" t="s">
        <v>1664</v>
      </c>
      <c r="I89" s="114">
        <v>5</v>
      </c>
      <c r="J89" s="114">
        <f t="shared" si="12"/>
        <v>1</v>
      </c>
      <c r="K89" s="259">
        <v>0.2</v>
      </c>
      <c r="L89" s="114">
        <v>42</v>
      </c>
      <c r="M89" s="114">
        <f t="shared" si="13"/>
        <v>2.9400000000000004</v>
      </c>
      <c r="N89" s="259">
        <v>0.07</v>
      </c>
      <c r="O89" s="114">
        <v>83</v>
      </c>
      <c r="P89" s="114">
        <f t="shared" si="14"/>
        <v>5.8100000000000005</v>
      </c>
      <c r="Q89" s="259">
        <v>0.07</v>
      </c>
    </row>
    <row r="90" spans="1:17" ht="12.75">
      <c r="A90" s="47" t="s">
        <v>787</v>
      </c>
      <c r="B90" s="47" t="s">
        <v>1698</v>
      </c>
      <c r="C90" s="114"/>
      <c r="D90" s="114">
        <f t="shared" si="10"/>
        <v>0</v>
      </c>
      <c r="E90" s="259"/>
      <c r="F90" s="114">
        <v>2</v>
      </c>
      <c r="G90" s="114">
        <f t="shared" si="11"/>
        <v>2</v>
      </c>
      <c r="H90" s="259">
        <v>1</v>
      </c>
      <c r="I90" s="114">
        <v>2</v>
      </c>
      <c r="J90" s="114">
        <f t="shared" si="12"/>
        <v>1</v>
      </c>
      <c r="K90" s="259">
        <v>0.5</v>
      </c>
      <c r="L90" s="114">
        <v>128</v>
      </c>
      <c r="M90" s="114">
        <f t="shared" si="13"/>
        <v>87.04</v>
      </c>
      <c r="N90" s="259">
        <v>0.68</v>
      </c>
      <c r="O90" s="114">
        <v>233</v>
      </c>
      <c r="P90" s="114">
        <f t="shared" si="14"/>
        <v>149.12</v>
      </c>
      <c r="Q90" s="259">
        <v>0.64</v>
      </c>
    </row>
    <row r="91" spans="1:17" ht="12.75">
      <c r="A91" s="47" t="s">
        <v>787</v>
      </c>
      <c r="B91" s="47" t="s">
        <v>1758</v>
      </c>
      <c r="C91" s="114"/>
      <c r="D91" s="114">
        <f t="shared" si="10"/>
        <v>0</v>
      </c>
      <c r="E91" s="287"/>
      <c r="F91" s="114">
        <v>0</v>
      </c>
      <c r="G91" s="114">
        <f t="shared" si="11"/>
        <v>0</v>
      </c>
      <c r="H91" s="287" t="s">
        <v>1664</v>
      </c>
      <c r="I91" s="114">
        <v>0</v>
      </c>
      <c r="J91" s="114">
        <f t="shared" si="12"/>
        <v>0</v>
      </c>
      <c r="K91" s="287" t="s">
        <v>1664</v>
      </c>
      <c r="L91" s="114">
        <v>0</v>
      </c>
      <c r="M91" s="114">
        <f t="shared" si="13"/>
        <v>0</v>
      </c>
      <c r="N91" s="287" t="s">
        <v>1664</v>
      </c>
      <c r="O91" s="114">
        <v>5</v>
      </c>
      <c r="P91" s="114">
        <f t="shared" si="14"/>
        <v>3</v>
      </c>
      <c r="Q91" s="259">
        <v>0.6</v>
      </c>
    </row>
    <row r="92" spans="1:17" ht="12.75">
      <c r="A92" s="47" t="s">
        <v>787</v>
      </c>
      <c r="B92" s="47" t="s">
        <v>1792</v>
      </c>
      <c r="C92" s="114"/>
      <c r="D92" s="114">
        <f t="shared" si="10"/>
        <v>0</v>
      </c>
      <c r="E92" s="259"/>
      <c r="F92" s="114">
        <v>4</v>
      </c>
      <c r="G92" s="114">
        <f t="shared" si="11"/>
        <v>4</v>
      </c>
      <c r="H92" s="259">
        <v>1</v>
      </c>
      <c r="I92" s="114">
        <v>10</v>
      </c>
      <c r="J92" s="114">
        <f t="shared" si="12"/>
        <v>1</v>
      </c>
      <c r="K92" s="259">
        <v>0.1</v>
      </c>
      <c r="L92" s="114">
        <v>82</v>
      </c>
      <c r="M92" s="114">
        <f t="shared" si="13"/>
        <v>57.4</v>
      </c>
      <c r="N92" s="259">
        <v>0.7</v>
      </c>
      <c r="O92" s="114">
        <v>81</v>
      </c>
      <c r="P92" s="114">
        <f t="shared" si="14"/>
        <v>51.84</v>
      </c>
      <c r="Q92" s="259">
        <v>0.64</v>
      </c>
    </row>
    <row r="93" spans="1:17" ht="12.75">
      <c r="A93" s="47" t="s">
        <v>787</v>
      </c>
      <c r="B93" s="47" t="s">
        <v>492</v>
      </c>
      <c r="C93" s="114"/>
      <c r="D93" s="114">
        <f t="shared" si="10"/>
        <v>0</v>
      </c>
      <c r="E93" s="287"/>
      <c r="F93" s="114">
        <v>0</v>
      </c>
      <c r="G93" s="114">
        <f t="shared" si="11"/>
        <v>0</v>
      </c>
      <c r="H93" s="287" t="s">
        <v>1664</v>
      </c>
      <c r="I93" s="114">
        <v>1</v>
      </c>
      <c r="J93" s="114">
        <f t="shared" si="12"/>
        <v>1</v>
      </c>
      <c r="K93" s="259">
        <v>1</v>
      </c>
      <c r="L93" s="114">
        <v>1</v>
      </c>
      <c r="M93" s="114">
        <f t="shared" si="13"/>
        <v>0</v>
      </c>
      <c r="N93" s="287">
        <v>0</v>
      </c>
      <c r="O93" s="114">
        <v>3</v>
      </c>
      <c r="P93" s="114">
        <f t="shared" si="14"/>
        <v>0.99</v>
      </c>
      <c r="Q93" s="259">
        <v>0.33</v>
      </c>
    </row>
    <row r="94" spans="1:17" ht="12.75">
      <c r="A94" s="47" t="s">
        <v>787</v>
      </c>
      <c r="B94" s="47" t="s">
        <v>1699</v>
      </c>
      <c r="C94" s="114"/>
      <c r="D94" s="114">
        <f t="shared" si="10"/>
        <v>0</v>
      </c>
      <c r="E94" s="259"/>
      <c r="F94" s="114">
        <v>13</v>
      </c>
      <c r="G94" s="114">
        <f t="shared" si="11"/>
        <v>3.9</v>
      </c>
      <c r="H94" s="259">
        <v>0.3</v>
      </c>
      <c r="I94" s="114">
        <v>54</v>
      </c>
      <c r="J94" s="114">
        <f t="shared" si="12"/>
        <v>9.719999999999999</v>
      </c>
      <c r="K94" s="259">
        <v>0.18</v>
      </c>
      <c r="L94" s="114">
        <v>87</v>
      </c>
      <c r="M94" s="114">
        <f t="shared" si="13"/>
        <v>6.96</v>
      </c>
      <c r="N94" s="259">
        <v>0.08</v>
      </c>
      <c r="O94" s="114">
        <v>140</v>
      </c>
      <c r="P94" s="114">
        <f t="shared" si="14"/>
        <v>8.4</v>
      </c>
      <c r="Q94" s="259">
        <v>0.06</v>
      </c>
    </row>
    <row r="95" spans="1:17" ht="12.75">
      <c r="A95" s="47" t="s">
        <v>787</v>
      </c>
      <c r="B95" s="47" t="s">
        <v>493</v>
      </c>
      <c r="C95" s="114"/>
      <c r="D95" s="114">
        <f t="shared" si="10"/>
        <v>0</v>
      </c>
      <c r="E95" s="287"/>
      <c r="F95" s="114">
        <v>0</v>
      </c>
      <c r="G95" s="114">
        <f t="shared" si="11"/>
        <v>0</v>
      </c>
      <c r="H95" s="287" t="s">
        <v>1664</v>
      </c>
      <c r="I95" s="114">
        <v>0</v>
      </c>
      <c r="J95" s="114">
        <f t="shared" si="12"/>
        <v>0</v>
      </c>
      <c r="K95" s="287" t="s">
        <v>1664</v>
      </c>
      <c r="L95" s="114">
        <v>4</v>
      </c>
      <c r="M95" s="114">
        <f t="shared" si="13"/>
        <v>0</v>
      </c>
      <c r="N95" s="287">
        <v>0</v>
      </c>
      <c r="O95" s="114">
        <v>0</v>
      </c>
      <c r="P95" s="114">
        <f t="shared" si="14"/>
        <v>0</v>
      </c>
      <c r="Q95" s="287" t="s">
        <v>1664</v>
      </c>
    </row>
    <row r="96" spans="1:17" ht="12.75">
      <c r="A96" s="47" t="s">
        <v>787</v>
      </c>
      <c r="B96" s="47" t="s">
        <v>1765</v>
      </c>
      <c r="C96" s="114"/>
      <c r="D96" s="114">
        <f t="shared" si="10"/>
        <v>0</v>
      </c>
      <c r="E96" s="287"/>
      <c r="F96" s="114">
        <v>0</v>
      </c>
      <c r="G96" s="114">
        <f t="shared" si="11"/>
        <v>0</v>
      </c>
      <c r="H96" s="287" t="s">
        <v>1664</v>
      </c>
      <c r="I96" s="114">
        <v>0</v>
      </c>
      <c r="J96" s="114">
        <f t="shared" si="12"/>
        <v>0</v>
      </c>
      <c r="K96" s="287" t="s">
        <v>1664</v>
      </c>
      <c r="L96" s="114">
        <v>0</v>
      </c>
      <c r="M96" s="114">
        <f t="shared" si="13"/>
        <v>0</v>
      </c>
      <c r="N96" s="287" t="s">
        <v>1664</v>
      </c>
      <c r="O96" s="114">
        <v>0</v>
      </c>
      <c r="P96" s="114">
        <f t="shared" si="14"/>
        <v>0</v>
      </c>
      <c r="Q96" s="287" t="s">
        <v>1664</v>
      </c>
    </row>
    <row r="97" spans="1:17" ht="12.75">
      <c r="A97" s="47" t="s">
        <v>787</v>
      </c>
      <c r="B97" s="47" t="s">
        <v>1768</v>
      </c>
      <c r="C97" s="114"/>
      <c r="D97" s="114">
        <f t="shared" si="10"/>
        <v>0</v>
      </c>
      <c r="E97" s="287"/>
      <c r="F97" s="114">
        <v>1</v>
      </c>
      <c r="G97" s="114">
        <f t="shared" si="11"/>
        <v>1</v>
      </c>
      <c r="H97" s="287" t="s">
        <v>1664</v>
      </c>
      <c r="I97" s="114">
        <v>0</v>
      </c>
      <c r="J97" s="114">
        <f t="shared" si="12"/>
        <v>0</v>
      </c>
      <c r="K97" s="287" t="s">
        <v>1664</v>
      </c>
      <c r="L97" s="114">
        <v>4</v>
      </c>
      <c r="M97" s="114">
        <f t="shared" si="13"/>
        <v>1</v>
      </c>
      <c r="N97" s="259">
        <v>0.25</v>
      </c>
      <c r="O97" s="114">
        <v>47</v>
      </c>
      <c r="P97" s="114">
        <f t="shared" si="14"/>
        <v>11.75</v>
      </c>
      <c r="Q97" s="259">
        <v>0.25</v>
      </c>
    </row>
    <row r="98" spans="1:17" ht="12.75">
      <c r="A98" s="47" t="s">
        <v>787</v>
      </c>
      <c r="B98" s="47" t="s">
        <v>1294</v>
      </c>
      <c r="C98" s="114"/>
      <c r="D98" s="114">
        <f t="shared" si="10"/>
        <v>0</v>
      </c>
      <c r="E98" s="287"/>
      <c r="F98" s="114">
        <v>0</v>
      </c>
      <c r="G98" s="114">
        <f t="shared" si="11"/>
        <v>0</v>
      </c>
      <c r="H98" s="287" t="s">
        <v>1664</v>
      </c>
      <c r="I98" s="114">
        <v>0</v>
      </c>
      <c r="J98" s="114">
        <f t="shared" si="12"/>
        <v>0</v>
      </c>
      <c r="K98" s="287" t="s">
        <v>1664</v>
      </c>
      <c r="L98" s="114">
        <v>0</v>
      </c>
      <c r="M98" s="114">
        <f t="shared" si="13"/>
        <v>0</v>
      </c>
      <c r="N98" s="287" t="s">
        <v>1664</v>
      </c>
      <c r="O98" s="114">
        <v>0</v>
      </c>
      <c r="P98" s="114">
        <f t="shared" si="14"/>
        <v>0</v>
      </c>
      <c r="Q98" s="287" t="s">
        <v>1664</v>
      </c>
    </row>
    <row r="99" spans="1:17" ht="12.75">
      <c r="A99" s="47" t="s">
        <v>787</v>
      </c>
      <c r="B99" s="47" t="s">
        <v>1787</v>
      </c>
      <c r="C99" s="114"/>
      <c r="D99" s="114">
        <f t="shared" si="10"/>
        <v>0</v>
      </c>
      <c r="E99" s="287"/>
      <c r="F99" s="114">
        <v>0</v>
      </c>
      <c r="G99" s="114">
        <f t="shared" si="11"/>
        <v>0</v>
      </c>
      <c r="H99" s="287" t="s">
        <v>1664</v>
      </c>
      <c r="I99" s="114">
        <v>0</v>
      </c>
      <c r="J99" s="114">
        <f t="shared" si="12"/>
        <v>0</v>
      </c>
      <c r="K99" s="287" t="s">
        <v>1664</v>
      </c>
      <c r="L99" s="114">
        <v>2</v>
      </c>
      <c r="M99" s="114">
        <f t="shared" si="13"/>
        <v>1</v>
      </c>
      <c r="N99" s="259">
        <v>0.5</v>
      </c>
      <c r="O99" s="114">
        <v>1</v>
      </c>
      <c r="P99" s="114">
        <f t="shared" si="14"/>
        <v>0</v>
      </c>
      <c r="Q99" s="259">
        <v>0</v>
      </c>
    </row>
    <row r="100" spans="1:17" ht="12.75">
      <c r="A100" s="47" t="s">
        <v>787</v>
      </c>
      <c r="B100" s="47" t="s">
        <v>1798</v>
      </c>
      <c r="C100" s="114"/>
      <c r="D100" s="114">
        <f t="shared" si="10"/>
        <v>0</v>
      </c>
      <c r="E100" s="259"/>
      <c r="F100" s="114">
        <v>7</v>
      </c>
      <c r="G100" s="114">
        <f t="shared" si="11"/>
        <v>3.9899999999999998</v>
      </c>
      <c r="H100" s="259">
        <v>0.57</v>
      </c>
      <c r="I100" s="114">
        <v>9</v>
      </c>
      <c r="J100" s="114">
        <f t="shared" si="12"/>
        <v>3.96</v>
      </c>
      <c r="K100" s="259">
        <v>0.44</v>
      </c>
      <c r="L100" s="114">
        <v>70</v>
      </c>
      <c r="M100" s="114">
        <f t="shared" si="13"/>
        <v>54.6</v>
      </c>
      <c r="N100" s="259">
        <v>0.78</v>
      </c>
      <c r="O100" s="114">
        <v>125</v>
      </c>
      <c r="P100" s="114">
        <f t="shared" si="14"/>
        <v>97.5</v>
      </c>
      <c r="Q100" s="259">
        <v>0.78</v>
      </c>
    </row>
    <row r="101" spans="1:17" ht="12.75">
      <c r="A101" s="47" t="s">
        <v>787</v>
      </c>
      <c r="B101" s="47" t="s">
        <v>803</v>
      </c>
      <c r="C101" s="114"/>
      <c r="D101" s="114">
        <f t="shared" si="10"/>
        <v>0</v>
      </c>
      <c r="E101" s="287"/>
      <c r="F101" s="114">
        <v>0</v>
      </c>
      <c r="G101" s="114">
        <f t="shared" si="11"/>
        <v>0</v>
      </c>
      <c r="H101" s="287" t="s">
        <v>1664</v>
      </c>
      <c r="I101" s="114">
        <v>0</v>
      </c>
      <c r="J101" s="114">
        <f t="shared" si="12"/>
        <v>0</v>
      </c>
      <c r="K101" s="287" t="s">
        <v>1664</v>
      </c>
      <c r="L101" s="114">
        <v>0</v>
      </c>
      <c r="M101" s="114">
        <f t="shared" si="13"/>
        <v>0</v>
      </c>
      <c r="N101" s="287" t="s">
        <v>1664</v>
      </c>
      <c r="O101" s="114">
        <v>0</v>
      </c>
      <c r="P101" s="114">
        <f t="shared" si="14"/>
        <v>0</v>
      </c>
      <c r="Q101" s="287" t="s">
        <v>1664</v>
      </c>
    </row>
    <row r="102" spans="1:17" ht="12.75">
      <c r="A102" s="47" t="s">
        <v>787</v>
      </c>
      <c r="B102" s="47" t="s">
        <v>1783</v>
      </c>
      <c r="C102" s="114"/>
      <c r="D102" s="114">
        <f t="shared" si="10"/>
        <v>0</v>
      </c>
      <c r="E102" s="259"/>
      <c r="F102" s="114">
        <v>1</v>
      </c>
      <c r="G102" s="114">
        <f t="shared" si="11"/>
        <v>0</v>
      </c>
      <c r="H102" s="259">
        <v>0</v>
      </c>
      <c r="I102" s="114">
        <v>20</v>
      </c>
      <c r="J102" s="114">
        <f t="shared" si="12"/>
        <v>10</v>
      </c>
      <c r="K102" s="259">
        <v>0.5</v>
      </c>
      <c r="L102" s="114">
        <v>150</v>
      </c>
      <c r="M102" s="114">
        <f t="shared" si="13"/>
        <v>105</v>
      </c>
      <c r="N102" s="259">
        <v>0.7</v>
      </c>
      <c r="O102" s="114">
        <v>172</v>
      </c>
      <c r="P102" s="114">
        <f t="shared" si="14"/>
        <v>108.36</v>
      </c>
      <c r="Q102" s="259">
        <v>0.63</v>
      </c>
    </row>
    <row r="103" spans="1:17" ht="12.75">
      <c r="A103" s="47" t="s">
        <v>787</v>
      </c>
      <c r="B103" s="47" t="s">
        <v>1778</v>
      </c>
      <c r="C103" s="114"/>
      <c r="D103" s="114">
        <f t="shared" si="10"/>
        <v>0</v>
      </c>
      <c r="E103" s="259"/>
      <c r="F103" s="114">
        <v>37</v>
      </c>
      <c r="G103" s="114">
        <f t="shared" si="11"/>
        <v>31.82</v>
      </c>
      <c r="H103" s="259">
        <v>0.86</v>
      </c>
      <c r="I103" s="114">
        <v>64</v>
      </c>
      <c r="J103" s="114">
        <f t="shared" si="12"/>
        <v>52.48</v>
      </c>
      <c r="K103" s="259">
        <v>0.82</v>
      </c>
      <c r="L103" s="114">
        <v>68</v>
      </c>
      <c r="M103" s="114">
        <f t="shared" si="13"/>
        <v>51.68</v>
      </c>
      <c r="N103" s="259">
        <v>0.76</v>
      </c>
      <c r="O103" s="114">
        <v>51</v>
      </c>
      <c r="P103" s="114">
        <f t="shared" si="14"/>
        <v>39.78</v>
      </c>
      <c r="Q103" s="259">
        <v>0.78</v>
      </c>
    </row>
    <row r="104" spans="1:17" ht="12.75">
      <c r="A104" s="47" t="s">
        <v>787</v>
      </c>
      <c r="B104" s="47" t="s">
        <v>1776</v>
      </c>
      <c r="C104" s="114"/>
      <c r="D104" s="114">
        <f t="shared" si="10"/>
        <v>0</v>
      </c>
      <c r="E104" s="259"/>
      <c r="F104" s="114">
        <v>4</v>
      </c>
      <c r="G104" s="114">
        <f t="shared" si="11"/>
        <v>1</v>
      </c>
      <c r="H104" s="259">
        <v>0.25</v>
      </c>
      <c r="I104" s="114">
        <v>19</v>
      </c>
      <c r="J104" s="114">
        <f t="shared" si="12"/>
        <v>15.959999999999999</v>
      </c>
      <c r="K104" s="259">
        <v>0.84</v>
      </c>
      <c r="L104" s="114">
        <v>22</v>
      </c>
      <c r="M104" s="114">
        <f t="shared" si="13"/>
        <v>14.96</v>
      </c>
      <c r="N104" s="259">
        <v>0.68</v>
      </c>
      <c r="O104" s="114">
        <v>36</v>
      </c>
      <c r="P104" s="114">
        <f t="shared" si="14"/>
        <v>27.72</v>
      </c>
      <c r="Q104" s="259">
        <v>0.77</v>
      </c>
    </row>
    <row r="105" spans="1:17" ht="24.75" customHeight="1">
      <c r="A105" s="53" t="s">
        <v>810</v>
      </c>
      <c r="B105" s="53"/>
      <c r="C105" s="119">
        <f>SUBTOTAL(9,C106:C115)</f>
        <v>3003</v>
      </c>
      <c r="D105" s="119">
        <f>SUBTOTAL(9,D106:D115)</f>
        <v>1446.92</v>
      </c>
      <c r="E105" s="256">
        <f>SUM(D105/C105)</f>
        <v>0.48182484182484187</v>
      </c>
      <c r="F105" s="119">
        <f>SUBTOTAL(9,F106:F115)</f>
        <v>1580</v>
      </c>
      <c r="G105" s="119">
        <f>SUBTOTAL(9,G106:G115)</f>
        <v>677.45</v>
      </c>
      <c r="H105" s="256">
        <f>SUM(G105/F105)</f>
        <v>0.4287658227848102</v>
      </c>
      <c r="I105" s="119">
        <f>SUBTOTAL(9,I106:I115)</f>
        <v>50</v>
      </c>
      <c r="J105" s="119">
        <f>SUBTOTAL(9,J106:J115)</f>
        <v>32.8</v>
      </c>
      <c r="K105" s="256">
        <f>SUM(J105/I105)</f>
        <v>0.6559999999999999</v>
      </c>
      <c r="L105" s="119">
        <f>SUBTOTAL(9,L106:L115)</f>
        <v>8</v>
      </c>
      <c r="M105" s="119">
        <f>SUBTOTAL(9,M106:M115)</f>
        <v>6</v>
      </c>
      <c r="N105" s="256">
        <f>SUM(M105/L105)</f>
        <v>0.75</v>
      </c>
      <c r="O105" s="119">
        <f>SUBTOTAL(9,O106:O115)</f>
        <v>12</v>
      </c>
      <c r="P105" s="119">
        <f>SUBTOTAL(9,P106:P115)</f>
        <v>10</v>
      </c>
      <c r="Q105" s="256">
        <f>SUM(P105/O105)</f>
        <v>0.8333333333333334</v>
      </c>
    </row>
    <row r="106" spans="1:17" ht="12.75">
      <c r="A106" s="47" t="s">
        <v>785</v>
      </c>
      <c r="B106" s="47" t="s">
        <v>1747</v>
      </c>
      <c r="C106" s="114">
        <v>2446</v>
      </c>
      <c r="D106" s="114">
        <f aca="true" t="shared" si="15" ref="D106:D115">PRODUCT(C106,E106)</f>
        <v>1125.16</v>
      </c>
      <c r="E106" s="259">
        <v>0.46</v>
      </c>
      <c r="F106" s="114">
        <v>1259</v>
      </c>
      <c r="G106" s="114">
        <f aca="true" t="shared" si="16" ref="G106:G115">PRODUCT(F106,H106)</f>
        <v>579.14</v>
      </c>
      <c r="H106" s="259">
        <v>0.46</v>
      </c>
      <c r="I106" s="114">
        <v>34</v>
      </c>
      <c r="J106" s="114">
        <f aca="true" t="shared" si="17" ref="J106:J115">PRODUCT(I106,K106)</f>
        <v>27.88</v>
      </c>
      <c r="K106" s="259">
        <v>0.82</v>
      </c>
      <c r="L106" s="114">
        <v>2</v>
      </c>
      <c r="M106" s="114">
        <f aca="true" t="shared" si="18" ref="M106:M115">PRODUCT(L106,N106)</f>
        <v>1</v>
      </c>
      <c r="N106" s="259">
        <v>0.5</v>
      </c>
      <c r="O106" s="114">
        <v>7</v>
      </c>
      <c r="P106" s="114">
        <f aca="true" t="shared" si="19" ref="P106:P115">PRODUCT(O106,Q106)</f>
        <v>7</v>
      </c>
      <c r="Q106" s="259">
        <v>1</v>
      </c>
    </row>
    <row r="107" spans="1:17" ht="12.75">
      <c r="A107" s="47" t="s">
        <v>785</v>
      </c>
      <c r="B107" s="47" t="s">
        <v>1749</v>
      </c>
      <c r="C107" s="114">
        <v>268</v>
      </c>
      <c r="D107" s="114">
        <f t="shared" si="15"/>
        <v>136.68</v>
      </c>
      <c r="E107" s="259">
        <v>0.51</v>
      </c>
      <c r="F107" s="114">
        <v>196</v>
      </c>
      <c r="G107" s="114">
        <f t="shared" si="16"/>
        <v>56.839999999999996</v>
      </c>
      <c r="H107" s="259">
        <v>0.29</v>
      </c>
      <c r="I107" s="114">
        <v>14</v>
      </c>
      <c r="J107" s="114">
        <f t="shared" si="17"/>
        <v>3.9200000000000004</v>
      </c>
      <c r="K107" s="259">
        <v>0.28</v>
      </c>
      <c r="L107" s="114">
        <v>5</v>
      </c>
      <c r="M107" s="114">
        <f t="shared" si="18"/>
        <v>4</v>
      </c>
      <c r="N107" s="259">
        <v>0.8</v>
      </c>
      <c r="O107" s="114">
        <v>4</v>
      </c>
      <c r="P107" s="114">
        <f t="shared" si="19"/>
        <v>2</v>
      </c>
      <c r="Q107" s="259">
        <v>0.5</v>
      </c>
    </row>
    <row r="108" spans="1:17" ht="12.75">
      <c r="A108" s="47" t="s">
        <v>785</v>
      </c>
      <c r="B108" s="47" t="s">
        <v>1755</v>
      </c>
      <c r="C108" s="114">
        <v>102</v>
      </c>
      <c r="D108" s="114">
        <f t="shared" si="15"/>
        <v>69.36</v>
      </c>
      <c r="E108" s="259">
        <v>0.68</v>
      </c>
      <c r="F108" s="114">
        <v>55</v>
      </c>
      <c r="G108" s="114">
        <f t="shared" si="16"/>
        <v>16.5</v>
      </c>
      <c r="H108" s="259">
        <v>0.3</v>
      </c>
      <c r="I108" s="114">
        <v>0</v>
      </c>
      <c r="J108" s="114">
        <f t="shared" si="17"/>
        <v>0</v>
      </c>
      <c r="K108" s="287" t="s">
        <v>1664</v>
      </c>
      <c r="L108" s="114">
        <v>0</v>
      </c>
      <c r="M108" s="114">
        <f t="shared" si="18"/>
        <v>0</v>
      </c>
      <c r="N108" s="287" t="s">
        <v>1664</v>
      </c>
      <c r="O108" s="114">
        <v>0</v>
      </c>
      <c r="P108" s="114">
        <f t="shared" si="19"/>
        <v>0</v>
      </c>
      <c r="Q108" s="287" t="s">
        <v>1664</v>
      </c>
    </row>
    <row r="109" spans="1:17" ht="12.75">
      <c r="A109" s="47" t="s">
        <v>785</v>
      </c>
      <c r="B109" s="47" t="s">
        <v>1768</v>
      </c>
      <c r="C109" s="114">
        <v>46</v>
      </c>
      <c r="D109" s="114">
        <f t="shared" si="15"/>
        <v>34.96</v>
      </c>
      <c r="E109" s="259">
        <v>0.76</v>
      </c>
      <c r="F109" s="114">
        <v>26</v>
      </c>
      <c r="G109" s="114">
        <f t="shared" si="16"/>
        <v>0</v>
      </c>
      <c r="H109" s="259">
        <v>0</v>
      </c>
      <c r="I109" s="114">
        <v>1</v>
      </c>
      <c r="J109" s="114">
        <f t="shared" si="17"/>
        <v>0</v>
      </c>
      <c r="K109" s="259">
        <v>0</v>
      </c>
      <c r="L109" s="114">
        <v>0</v>
      </c>
      <c r="M109" s="114">
        <f t="shared" si="18"/>
        <v>0</v>
      </c>
      <c r="N109" s="287" t="s">
        <v>1664</v>
      </c>
      <c r="O109" s="114">
        <v>0</v>
      </c>
      <c r="P109" s="114">
        <f t="shared" si="19"/>
        <v>0</v>
      </c>
      <c r="Q109" s="287" t="s">
        <v>1664</v>
      </c>
    </row>
    <row r="110" spans="1:17" ht="12.75">
      <c r="A110" s="47" t="s">
        <v>785</v>
      </c>
      <c r="B110" s="47" t="s">
        <v>1751</v>
      </c>
      <c r="C110" s="114">
        <v>45</v>
      </c>
      <c r="D110" s="114">
        <f t="shared" si="15"/>
        <v>23.85</v>
      </c>
      <c r="E110" s="259">
        <v>0.53</v>
      </c>
      <c r="F110" s="114">
        <v>8</v>
      </c>
      <c r="G110" s="114">
        <f t="shared" si="16"/>
        <v>8</v>
      </c>
      <c r="H110" s="259">
        <v>1</v>
      </c>
      <c r="I110" s="114">
        <v>1</v>
      </c>
      <c r="J110" s="114">
        <f t="shared" si="17"/>
        <v>1</v>
      </c>
      <c r="K110" s="259">
        <v>1</v>
      </c>
      <c r="L110" s="114">
        <v>1</v>
      </c>
      <c r="M110" s="114">
        <f t="shared" si="18"/>
        <v>1</v>
      </c>
      <c r="N110" s="259">
        <v>1</v>
      </c>
      <c r="O110" s="114">
        <v>0</v>
      </c>
      <c r="P110" s="114">
        <f t="shared" si="19"/>
        <v>0</v>
      </c>
      <c r="Q110" s="287" t="s">
        <v>1664</v>
      </c>
    </row>
    <row r="111" spans="1:17" ht="12.75">
      <c r="A111" s="47" t="s">
        <v>785</v>
      </c>
      <c r="B111" s="47" t="s">
        <v>1760</v>
      </c>
      <c r="C111" s="114">
        <v>45</v>
      </c>
      <c r="D111" s="114">
        <f t="shared" si="15"/>
        <v>31.95</v>
      </c>
      <c r="E111" s="259">
        <v>0.71</v>
      </c>
      <c r="F111" s="114">
        <v>21</v>
      </c>
      <c r="G111" s="114">
        <f t="shared" si="16"/>
        <v>11.969999999999999</v>
      </c>
      <c r="H111" s="259">
        <v>0.57</v>
      </c>
      <c r="I111" s="114">
        <v>0</v>
      </c>
      <c r="J111" s="114">
        <f t="shared" si="17"/>
        <v>0</v>
      </c>
      <c r="K111" s="287" t="s">
        <v>1664</v>
      </c>
      <c r="L111" s="114">
        <v>0</v>
      </c>
      <c r="M111" s="114">
        <f t="shared" si="18"/>
        <v>0</v>
      </c>
      <c r="N111" s="287" t="s">
        <v>1664</v>
      </c>
      <c r="O111" s="114">
        <v>0</v>
      </c>
      <c r="P111" s="114">
        <f t="shared" si="19"/>
        <v>0</v>
      </c>
      <c r="Q111" s="287" t="s">
        <v>1664</v>
      </c>
    </row>
    <row r="112" spans="1:17" ht="12.75">
      <c r="A112" s="47" t="s">
        <v>785</v>
      </c>
      <c r="B112" s="47" t="s">
        <v>799</v>
      </c>
      <c r="C112" s="114">
        <v>35</v>
      </c>
      <c r="D112" s="114">
        <f t="shared" si="15"/>
        <v>14</v>
      </c>
      <c r="E112" s="259">
        <v>0.4</v>
      </c>
      <c r="F112" s="114">
        <v>4</v>
      </c>
      <c r="G112" s="114">
        <f t="shared" si="16"/>
        <v>0</v>
      </c>
      <c r="H112" s="259">
        <v>0</v>
      </c>
      <c r="I112" s="114">
        <v>0</v>
      </c>
      <c r="J112" s="114">
        <f t="shared" si="17"/>
        <v>0</v>
      </c>
      <c r="K112" s="287" t="s">
        <v>1664</v>
      </c>
      <c r="L112" s="114">
        <v>0</v>
      </c>
      <c r="M112" s="114">
        <f t="shared" si="18"/>
        <v>0</v>
      </c>
      <c r="N112" s="287" t="s">
        <v>1664</v>
      </c>
      <c r="O112" s="114">
        <v>1</v>
      </c>
      <c r="P112" s="114">
        <f t="shared" si="19"/>
        <v>1</v>
      </c>
      <c r="Q112" s="259">
        <v>1</v>
      </c>
    </row>
    <row r="113" spans="1:17" ht="12.75">
      <c r="A113" s="47" t="s">
        <v>785</v>
      </c>
      <c r="B113" s="47" t="s">
        <v>788</v>
      </c>
      <c r="C113" s="114">
        <v>8</v>
      </c>
      <c r="D113" s="114">
        <f t="shared" si="15"/>
        <v>6.96</v>
      </c>
      <c r="E113" s="259">
        <v>0.87</v>
      </c>
      <c r="F113" s="114">
        <v>2</v>
      </c>
      <c r="G113" s="114">
        <f t="shared" si="16"/>
        <v>2</v>
      </c>
      <c r="H113" s="259">
        <v>1</v>
      </c>
      <c r="I113" s="114">
        <v>0</v>
      </c>
      <c r="J113" s="114">
        <f t="shared" si="17"/>
        <v>0</v>
      </c>
      <c r="K113" s="287" t="s">
        <v>1664</v>
      </c>
      <c r="L113" s="114">
        <v>0</v>
      </c>
      <c r="M113" s="114">
        <f t="shared" si="18"/>
        <v>0</v>
      </c>
      <c r="N113" s="287" t="s">
        <v>1664</v>
      </c>
      <c r="O113" s="114">
        <v>0</v>
      </c>
      <c r="P113" s="114">
        <f t="shared" si="19"/>
        <v>0</v>
      </c>
      <c r="Q113" s="287" t="s">
        <v>1664</v>
      </c>
    </row>
    <row r="114" spans="1:17" ht="12.75">
      <c r="A114" s="47" t="s">
        <v>785</v>
      </c>
      <c r="B114" s="47" t="s">
        <v>1772</v>
      </c>
      <c r="C114" s="114">
        <v>4</v>
      </c>
      <c r="D114" s="114">
        <f t="shared" si="15"/>
        <v>4</v>
      </c>
      <c r="E114" s="259">
        <v>1</v>
      </c>
      <c r="F114" s="114">
        <v>3</v>
      </c>
      <c r="G114" s="114">
        <f t="shared" si="16"/>
        <v>0</v>
      </c>
      <c r="H114" s="259">
        <v>0</v>
      </c>
      <c r="I114" s="114">
        <v>0</v>
      </c>
      <c r="J114" s="114">
        <f t="shared" si="17"/>
        <v>0</v>
      </c>
      <c r="K114" s="287" t="s">
        <v>1664</v>
      </c>
      <c r="L114" s="114">
        <v>0</v>
      </c>
      <c r="M114" s="114">
        <f t="shared" si="18"/>
        <v>0</v>
      </c>
      <c r="N114" s="287" t="s">
        <v>1664</v>
      </c>
      <c r="O114" s="114">
        <v>0</v>
      </c>
      <c r="P114" s="114">
        <f t="shared" si="19"/>
        <v>0</v>
      </c>
      <c r="Q114" s="287" t="s">
        <v>1664</v>
      </c>
    </row>
    <row r="115" spans="1:17" ht="12.75">
      <c r="A115" s="47" t="s">
        <v>785</v>
      </c>
      <c r="B115" s="47" t="s">
        <v>1765</v>
      </c>
      <c r="C115" s="114">
        <v>4</v>
      </c>
      <c r="D115" s="114">
        <f t="shared" si="15"/>
        <v>0</v>
      </c>
      <c r="E115" s="259">
        <v>0</v>
      </c>
      <c r="F115" s="114">
        <v>6</v>
      </c>
      <c r="G115" s="114">
        <f t="shared" si="16"/>
        <v>3</v>
      </c>
      <c r="H115" s="259">
        <v>0.5</v>
      </c>
      <c r="I115" s="114">
        <v>0</v>
      </c>
      <c r="J115" s="114">
        <f t="shared" si="17"/>
        <v>0</v>
      </c>
      <c r="K115" s="287" t="s">
        <v>1664</v>
      </c>
      <c r="L115" s="114">
        <v>0</v>
      </c>
      <c r="M115" s="114">
        <f t="shared" si="18"/>
        <v>0</v>
      </c>
      <c r="N115" s="287" t="s">
        <v>1664</v>
      </c>
      <c r="O115" s="114">
        <v>0</v>
      </c>
      <c r="P115" s="114">
        <f t="shared" si="19"/>
        <v>0</v>
      </c>
      <c r="Q115" s="287" t="s">
        <v>1664</v>
      </c>
    </row>
    <row r="116" spans="1:17" ht="12.75">
      <c r="A116" s="47"/>
      <c r="B116" s="47"/>
      <c r="C116" s="114"/>
      <c r="D116" s="114"/>
      <c r="E116" s="259"/>
      <c r="F116" s="114"/>
      <c r="G116" s="114"/>
      <c r="H116" s="259"/>
      <c r="I116" s="114"/>
      <c r="J116" s="114"/>
      <c r="K116" s="287"/>
      <c r="L116" s="114"/>
      <c r="M116" s="114"/>
      <c r="N116" s="287"/>
      <c r="O116" s="114"/>
      <c r="P116" s="114"/>
      <c r="Q116" s="259"/>
    </row>
    <row r="117" spans="1:17" ht="12.75">
      <c r="A117" s="53" t="s">
        <v>1551</v>
      </c>
      <c r="B117" s="53"/>
      <c r="C117" s="119">
        <f>SUBTOTAL(9,C118)</f>
        <v>2</v>
      </c>
      <c r="D117" s="119">
        <f>SUBTOTAL(9,D118)</f>
        <v>2</v>
      </c>
      <c r="E117" s="259" t="s">
        <v>1552</v>
      </c>
      <c r="F117" s="114"/>
      <c r="G117" s="114"/>
      <c r="H117" s="259"/>
      <c r="I117" s="114"/>
      <c r="J117" s="114"/>
      <c r="K117" s="287"/>
      <c r="L117" s="114"/>
      <c r="M117" s="114"/>
      <c r="N117" s="287"/>
      <c r="O117" s="114"/>
      <c r="P117" s="114"/>
      <c r="Q117" s="259"/>
    </row>
    <row r="118" spans="1:17" ht="12.75">
      <c r="A118" s="47" t="s">
        <v>1551</v>
      </c>
      <c r="B118" s="47" t="s">
        <v>1747</v>
      </c>
      <c r="C118" s="114">
        <v>2</v>
      </c>
      <c r="D118" s="114">
        <v>2</v>
      </c>
      <c r="E118" s="259" t="s">
        <v>1552</v>
      </c>
      <c r="F118" s="114"/>
      <c r="G118" s="114"/>
      <c r="H118" s="259"/>
      <c r="I118" s="114"/>
      <c r="J118" s="114"/>
      <c r="K118" s="287"/>
      <c r="L118" s="114"/>
      <c r="M118" s="114"/>
      <c r="N118" s="287"/>
      <c r="O118" s="114"/>
      <c r="P118" s="114"/>
      <c r="Q118" s="259"/>
    </row>
    <row r="119" spans="1:17" ht="12.75">
      <c r="A119" s="53" t="s">
        <v>1118</v>
      </c>
      <c r="B119" s="53"/>
      <c r="C119" s="119">
        <v>2</v>
      </c>
      <c r="D119" s="119">
        <f>PRODUCT(C119,E119)</f>
        <v>1</v>
      </c>
      <c r="E119" s="256">
        <v>0.5</v>
      </c>
      <c r="F119" s="119">
        <f>SUBTOTAL(9,F120:F140)</f>
        <v>1</v>
      </c>
      <c r="G119" s="119">
        <f>SUBTOTAL(9,G120:G140)</f>
        <v>1</v>
      </c>
      <c r="H119" s="256">
        <f>SUM(G119/F119)</f>
        <v>1</v>
      </c>
      <c r="I119" s="119">
        <f>SUBTOTAL(9,I120:I140)</f>
        <v>5</v>
      </c>
      <c r="J119" s="119">
        <f>SUBTOTAL(9,J120:J140)</f>
        <v>4</v>
      </c>
      <c r="K119" s="256">
        <f>SUM(J119/I119)</f>
        <v>0.8</v>
      </c>
      <c r="L119" s="119">
        <f>SUBTOTAL(9,L120:L140)</f>
        <v>5</v>
      </c>
      <c r="M119" s="119">
        <f>SUBTOTAL(9,M120:M140)</f>
        <v>2</v>
      </c>
      <c r="N119" s="256">
        <f>SUM(M119/L119)</f>
        <v>0.4</v>
      </c>
      <c r="O119" s="119">
        <f>SUBTOTAL(9,O120:O140)</f>
        <v>18</v>
      </c>
      <c r="P119" s="119">
        <f>SUBTOTAL(9,P120:P140)</f>
        <v>4</v>
      </c>
      <c r="Q119" s="256">
        <f>SUM(P119/O119)</f>
        <v>0.2222222222222222</v>
      </c>
    </row>
    <row r="120" spans="1:17" ht="12.75" hidden="1">
      <c r="A120" s="47" t="s">
        <v>246</v>
      </c>
      <c r="B120" s="47"/>
      <c r="C120" s="46"/>
      <c r="D120" s="46"/>
      <c r="E120" s="288"/>
      <c r="F120" s="114">
        <v>0</v>
      </c>
      <c r="G120" s="114">
        <f aca="true" t="shared" si="20" ref="G120:G140">PRODUCT(F120,H120)</f>
        <v>0</v>
      </c>
      <c r="H120" s="260" t="s">
        <v>1664</v>
      </c>
      <c r="I120" s="114">
        <v>0</v>
      </c>
      <c r="J120" s="114">
        <f aca="true" t="shared" si="21" ref="J120:J140">PRODUCT(I120,K120)</f>
        <v>0</v>
      </c>
      <c r="K120" s="287" t="s">
        <v>1664</v>
      </c>
      <c r="L120" s="114">
        <v>0</v>
      </c>
      <c r="M120" s="114">
        <f aca="true" t="shared" si="22" ref="M120:M140">PRODUCT(L120,N120)</f>
        <v>0</v>
      </c>
      <c r="N120" s="287" t="s">
        <v>1664</v>
      </c>
      <c r="O120" s="114">
        <v>0</v>
      </c>
      <c r="P120" s="114">
        <f aca="true" t="shared" si="23" ref="P120:P140">PRODUCT(O120,Q120)</f>
        <v>0</v>
      </c>
      <c r="Q120" s="287" t="s">
        <v>1664</v>
      </c>
    </row>
    <row r="121" spans="1:17" ht="12.75" hidden="1">
      <c r="A121" s="47" t="s">
        <v>246</v>
      </c>
      <c r="B121" s="47"/>
      <c r="C121" s="46"/>
      <c r="D121" s="46"/>
      <c r="E121" s="288"/>
      <c r="F121" s="114">
        <v>0</v>
      </c>
      <c r="G121" s="114">
        <f t="shared" si="20"/>
        <v>0</v>
      </c>
      <c r="H121" s="260" t="s">
        <v>1664</v>
      </c>
      <c r="I121" s="114">
        <v>1</v>
      </c>
      <c r="J121" s="114">
        <f t="shared" si="21"/>
        <v>1</v>
      </c>
      <c r="K121" s="259">
        <v>1</v>
      </c>
      <c r="L121" s="114">
        <v>0</v>
      </c>
      <c r="M121" s="114">
        <f t="shared" si="22"/>
        <v>0</v>
      </c>
      <c r="N121" s="287" t="s">
        <v>1664</v>
      </c>
      <c r="O121" s="114">
        <v>0</v>
      </c>
      <c r="P121" s="114">
        <f t="shared" si="23"/>
        <v>0</v>
      </c>
      <c r="Q121" s="287" t="s">
        <v>1664</v>
      </c>
    </row>
    <row r="122" spans="1:17" ht="12.75" hidden="1">
      <c r="A122" s="47" t="s">
        <v>246</v>
      </c>
      <c r="B122" s="115"/>
      <c r="C122" s="46"/>
      <c r="D122" s="46"/>
      <c r="E122" s="288"/>
      <c r="F122" s="114">
        <v>0</v>
      </c>
      <c r="G122" s="114">
        <f t="shared" si="20"/>
        <v>0</v>
      </c>
      <c r="H122" s="260" t="s">
        <v>1664</v>
      </c>
      <c r="I122" s="114">
        <v>0</v>
      </c>
      <c r="J122" s="114">
        <f t="shared" si="21"/>
        <v>0</v>
      </c>
      <c r="K122" s="287" t="s">
        <v>1664</v>
      </c>
      <c r="L122" s="114">
        <v>0</v>
      </c>
      <c r="M122" s="114">
        <f t="shared" si="22"/>
        <v>0</v>
      </c>
      <c r="N122" s="287" t="s">
        <v>1664</v>
      </c>
      <c r="O122" s="114">
        <v>0</v>
      </c>
      <c r="P122" s="114">
        <f t="shared" si="23"/>
        <v>0</v>
      </c>
      <c r="Q122" s="287" t="s">
        <v>1664</v>
      </c>
    </row>
    <row r="123" spans="1:17" ht="12.75" hidden="1">
      <c r="A123" s="47" t="s">
        <v>246</v>
      </c>
      <c r="B123" s="47"/>
      <c r="C123" s="46"/>
      <c r="D123" s="46"/>
      <c r="E123" s="288"/>
      <c r="F123" s="114">
        <v>0</v>
      </c>
      <c r="G123" s="114">
        <f t="shared" si="20"/>
        <v>0</v>
      </c>
      <c r="H123" s="260" t="s">
        <v>1664</v>
      </c>
      <c r="I123" s="114">
        <v>1</v>
      </c>
      <c r="J123" s="114">
        <f t="shared" si="21"/>
        <v>1</v>
      </c>
      <c r="K123" s="259">
        <v>1</v>
      </c>
      <c r="L123" s="114">
        <v>0</v>
      </c>
      <c r="M123" s="114">
        <f t="shared" si="22"/>
        <v>0</v>
      </c>
      <c r="N123" s="287" t="s">
        <v>1664</v>
      </c>
      <c r="O123" s="114">
        <v>0</v>
      </c>
      <c r="P123" s="114">
        <f t="shared" si="23"/>
        <v>0</v>
      </c>
      <c r="Q123" s="287" t="s">
        <v>1664</v>
      </c>
    </row>
    <row r="124" spans="1:17" ht="12.75" hidden="1">
      <c r="A124" s="47" t="s">
        <v>246</v>
      </c>
      <c r="B124" s="47"/>
      <c r="C124" s="46"/>
      <c r="D124" s="46"/>
      <c r="E124" s="288"/>
      <c r="F124" s="114">
        <v>0</v>
      </c>
      <c r="G124" s="114">
        <f t="shared" si="20"/>
        <v>0</v>
      </c>
      <c r="H124" s="260" t="s">
        <v>1664</v>
      </c>
      <c r="I124" s="114">
        <v>0</v>
      </c>
      <c r="J124" s="114">
        <f t="shared" si="21"/>
        <v>0</v>
      </c>
      <c r="K124" s="287" t="s">
        <v>1664</v>
      </c>
      <c r="L124" s="114">
        <v>0</v>
      </c>
      <c r="M124" s="114">
        <f t="shared" si="22"/>
        <v>0</v>
      </c>
      <c r="N124" s="287" t="s">
        <v>1664</v>
      </c>
      <c r="O124" s="114">
        <v>0</v>
      </c>
      <c r="P124" s="114">
        <f t="shared" si="23"/>
        <v>0</v>
      </c>
      <c r="Q124" s="287" t="s">
        <v>1664</v>
      </c>
    </row>
    <row r="125" spans="1:17" ht="12.75" hidden="1">
      <c r="A125" s="47" t="s">
        <v>246</v>
      </c>
      <c r="B125" s="47"/>
      <c r="C125" s="46"/>
      <c r="D125" s="46"/>
      <c r="E125" s="288"/>
      <c r="F125" s="114">
        <v>0</v>
      </c>
      <c r="G125" s="114">
        <f t="shared" si="20"/>
        <v>0</v>
      </c>
      <c r="H125" s="260" t="s">
        <v>1664</v>
      </c>
      <c r="I125" s="114">
        <v>0</v>
      </c>
      <c r="J125" s="114">
        <f t="shared" si="21"/>
        <v>0</v>
      </c>
      <c r="K125" s="287" t="s">
        <v>1664</v>
      </c>
      <c r="L125" s="114">
        <v>1</v>
      </c>
      <c r="M125" s="114">
        <f t="shared" si="22"/>
        <v>0</v>
      </c>
      <c r="N125" s="259">
        <v>0</v>
      </c>
      <c r="O125" s="114">
        <v>0</v>
      </c>
      <c r="P125" s="114">
        <f t="shared" si="23"/>
        <v>0</v>
      </c>
      <c r="Q125" s="287" t="s">
        <v>1664</v>
      </c>
    </row>
    <row r="126" spans="1:17" ht="12.75" hidden="1">
      <c r="A126" s="47" t="s">
        <v>246</v>
      </c>
      <c r="B126" s="47"/>
      <c r="C126" s="46"/>
      <c r="D126" s="46"/>
      <c r="E126" s="288"/>
      <c r="F126" s="114">
        <v>0</v>
      </c>
      <c r="G126" s="114">
        <f t="shared" si="20"/>
        <v>0</v>
      </c>
      <c r="H126" s="260" t="s">
        <v>1664</v>
      </c>
      <c r="I126" s="114">
        <v>0</v>
      </c>
      <c r="J126" s="114">
        <f t="shared" si="21"/>
        <v>0</v>
      </c>
      <c r="K126" s="287" t="s">
        <v>1664</v>
      </c>
      <c r="L126" s="114">
        <v>0</v>
      </c>
      <c r="M126" s="114">
        <f t="shared" si="22"/>
        <v>0</v>
      </c>
      <c r="N126" s="287" t="s">
        <v>1664</v>
      </c>
      <c r="O126" s="114">
        <v>1</v>
      </c>
      <c r="P126" s="114">
        <f t="shared" si="23"/>
        <v>1</v>
      </c>
      <c r="Q126" s="259">
        <v>1</v>
      </c>
    </row>
    <row r="127" spans="1:17" ht="12.75" hidden="1">
      <c r="A127" s="47" t="s">
        <v>246</v>
      </c>
      <c r="B127" s="47"/>
      <c r="C127" s="46"/>
      <c r="D127" s="46"/>
      <c r="E127" s="288"/>
      <c r="F127" s="47">
        <v>0</v>
      </c>
      <c r="G127" s="114">
        <f t="shared" si="20"/>
        <v>0</v>
      </c>
      <c r="H127" s="260" t="s">
        <v>1664</v>
      </c>
      <c r="I127" s="114">
        <v>0</v>
      </c>
      <c r="J127" s="114">
        <f t="shared" si="21"/>
        <v>0</v>
      </c>
      <c r="K127" s="287" t="s">
        <v>1664</v>
      </c>
      <c r="L127" s="114">
        <v>1</v>
      </c>
      <c r="M127" s="114">
        <f t="shared" si="22"/>
        <v>0</v>
      </c>
      <c r="N127" s="259">
        <v>0</v>
      </c>
      <c r="O127" s="114">
        <v>4</v>
      </c>
      <c r="P127" s="114">
        <f t="shared" si="23"/>
        <v>0</v>
      </c>
      <c r="Q127" s="259">
        <v>0</v>
      </c>
    </row>
    <row r="128" spans="1:17" ht="12.75" hidden="1">
      <c r="A128" s="47" t="s">
        <v>246</v>
      </c>
      <c r="B128" s="47"/>
      <c r="C128" s="46"/>
      <c r="D128" s="46"/>
      <c r="E128" s="288"/>
      <c r="F128" s="47">
        <v>0</v>
      </c>
      <c r="G128" s="114">
        <f t="shared" si="20"/>
        <v>0</v>
      </c>
      <c r="H128" s="260" t="s">
        <v>1664</v>
      </c>
      <c r="I128" s="114">
        <v>1</v>
      </c>
      <c r="J128" s="114">
        <f t="shared" si="21"/>
        <v>1</v>
      </c>
      <c r="K128" s="259">
        <v>1</v>
      </c>
      <c r="L128" s="114">
        <v>0</v>
      </c>
      <c r="M128" s="114">
        <f t="shared" si="22"/>
        <v>0</v>
      </c>
      <c r="N128" s="260" t="s">
        <v>1664</v>
      </c>
      <c r="O128" s="114">
        <v>1</v>
      </c>
      <c r="P128" s="114">
        <f t="shared" si="23"/>
        <v>0</v>
      </c>
      <c r="Q128" s="259">
        <v>0</v>
      </c>
    </row>
    <row r="129" spans="1:17" ht="12.75" hidden="1">
      <c r="A129" s="47" t="s">
        <v>246</v>
      </c>
      <c r="B129" s="47"/>
      <c r="C129" s="46"/>
      <c r="D129" s="46"/>
      <c r="E129" s="288"/>
      <c r="F129" s="115">
        <v>0</v>
      </c>
      <c r="G129" s="114">
        <f t="shared" si="20"/>
        <v>0</v>
      </c>
      <c r="H129" s="287" t="s">
        <v>1664</v>
      </c>
      <c r="I129" s="114">
        <v>0</v>
      </c>
      <c r="J129" s="114">
        <f t="shared" si="21"/>
        <v>0</v>
      </c>
      <c r="K129" s="287" t="s">
        <v>1664</v>
      </c>
      <c r="L129" s="114">
        <v>0</v>
      </c>
      <c r="M129" s="114">
        <f t="shared" si="22"/>
        <v>0</v>
      </c>
      <c r="N129" s="260" t="s">
        <v>1664</v>
      </c>
      <c r="O129" s="47">
        <v>1</v>
      </c>
      <c r="P129" s="114">
        <f t="shared" si="23"/>
        <v>0</v>
      </c>
      <c r="Q129" s="259">
        <v>0</v>
      </c>
    </row>
    <row r="130" spans="1:17" ht="12.75" hidden="1">
      <c r="A130" s="47" t="s">
        <v>246</v>
      </c>
      <c r="B130" s="47"/>
      <c r="C130" s="46"/>
      <c r="D130" s="46"/>
      <c r="E130" s="288"/>
      <c r="F130" s="115">
        <v>0</v>
      </c>
      <c r="G130" s="114">
        <f t="shared" si="20"/>
        <v>0</v>
      </c>
      <c r="H130" s="287" t="s">
        <v>1664</v>
      </c>
      <c r="I130" s="114">
        <v>0</v>
      </c>
      <c r="J130" s="114">
        <f t="shared" si="21"/>
        <v>0</v>
      </c>
      <c r="K130" s="287" t="s">
        <v>1664</v>
      </c>
      <c r="L130" s="114">
        <v>0</v>
      </c>
      <c r="M130" s="114">
        <f t="shared" si="22"/>
        <v>0</v>
      </c>
      <c r="N130" s="260" t="s">
        <v>1664</v>
      </c>
      <c r="O130" s="47">
        <v>1</v>
      </c>
      <c r="P130" s="114">
        <f t="shared" si="23"/>
        <v>1</v>
      </c>
      <c r="Q130" s="259">
        <v>1</v>
      </c>
    </row>
    <row r="131" spans="1:17" ht="12.75" hidden="1">
      <c r="A131" s="47" t="s">
        <v>246</v>
      </c>
      <c r="B131" s="47"/>
      <c r="C131" s="46"/>
      <c r="D131" s="46"/>
      <c r="E131" s="288"/>
      <c r="F131" s="115">
        <v>0</v>
      </c>
      <c r="G131" s="114">
        <f t="shared" si="20"/>
        <v>0</v>
      </c>
      <c r="H131" s="287" t="s">
        <v>1664</v>
      </c>
      <c r="I131" s="114">
        <v>0</v>
      </c>
      <c r="J131" s="114">
        <f t="shared" si="21"/>
        <v>0</v>
      </c>
      <c r="K131" s="287" t="s">
        <v>1664</v>
      </c>
      <c r="L131" s="114">
        <v>0</v>
      </c>
      <c r="M131" s="114">
        <f t="shared" si="22"/>
        <v>0</v>
      </c>
      <c r="N131" s="260" t="s">
        <v>1664</v>
      </c>
      <c r="O131" s="114">
        <v>0</v>
      </c>
      <c r="P131" s="114">
        <f t="shared" si="23"/>
        <v>0</v>
      </c>
      <c r="Q131" s="260" t="s">
        <v>1664</v>
      </c>
    </row>
    <row r="132" spans="1:17" ht="12.75" hidden="1">
      <c r="A132" s="47" t="s">
        <v>246</v>
      </c>
      <c r="B132" s="47"/>
      <c r="C132" s="46"/>
      <c r="D132" s="46"/>
      <c r="E132" s="288"/>
      <c r="F132" s="115">
        <v>0</v>
      </c>
      <c r="G132" s="114">
        <f t="shared" si="20"/>
        <v>0</v>
      </c>
      <c r="H132" s="287" t="s">
        <v>1664</v>
      </c>
      <c r="I132" s="114">
        <v>0</v>
      </c>
      <c r="J132" s="114">
        <f t="shared" si="21"/>
        <v>0</v>
      </c>
      <c r="K132" s="287" t="s">
        <v>1664</v>
      </c>
      <c r="L132" s="114">
        <v>0</v>
      </c>
      <c r="M132" s="114">
        <f t="shared" si="22"/>
        <v>0</v>
      </c>
      <c r="N132" s="260" t="s">
        <v>1664</v>
      </c>
      <c r="O132" s="114">
        <v>1</v>
      </c>
      <c r="P132" s="114">
        <f t="shared" si="23"/>
        <v>1</v>
      </c>
      <c r="Q132" s="259">
        <v>1</v>
      </c>
    </row>
    <row r="133" spans="1:17" ht="12.75" hidden="1">
      <c r="A133" s="47" t="s">
        <v>246</v>
      </c>
      <c r="B133" s="47"/>
      <c r="C133" s="46"/>
      <c r="D133" s="46"/>
      <c r="E133" s="288"/>
      <c r="F133" s="115">
        <v>0</v>
      </c>
      <c r="G133" s="114">
        <f t="shared" si="20"/>
        <v>0</v>
      </c>
      <c r="H133" s="287" t="s">
        <v>1664</v>
      </c>
      <c r="I133" s="114">
        <v>0</v>
      </c>
      <c r="J133" s="114">
        <f t="shared" si="21"/>
        <v>0</v>
      </c>
      <c r="K133" s="287" t="s">
        <v>1664</v>
      </c>
      <c r="L133" s="114">
        <v>0</v>
      </c>
      <c r="M133" s="114">
        <f t="shared" si="22"/>
        <v>0</v>
      </c>
      <c r="N133" s="260" t="s">
        <v>1664</v>
      </c>
      <c r="O133" s="114">
        <v>0</v>
      </c>
      <c r="P133" s="114">
        <f t="shared" si="23"/>
        <v>0</v>
      </c>
      <c r="Q133" s="260" t="s">
        <v>1664</v>
      </c>
    </row>
    <row r="134" spans="1:17" ht="12.75" hidden="1">
      <c r="A134" s="47" t="s">
        <v>246</v>
      </c>
      <c r="B134" s="47"/>
      <c r="C134" s="46"/>
      <c r="D134" s="46"/>
      <c r="E134" s="288"/>
      <c r="F134" s="115">
        <v>0</v>
      </c>
      <c r="G134" s="114">
        <f t="shared" si="20"/>
        <v>0</v>
      </c>
      <c r="H134" s="287" t="s">
        <v>1664</v>
      </c>
      <c r="I134" s="114">
        <v>0</v>
      </c>
      <c r="J134" s="114">
        <f t="shared" si="21"/>
        <v>0</v>
      </c>
      <c r="K134" s="287" t="s">
        <v>1664</v>
      </c>
      <c r="L134" s="114">
        <v>0</v>
      </c>
      <c r="M134" s="114">
        <f t="shared" si="22"/>
        <v>0</v>
      </c>
      <c r="N134" s="260" t="s">
        <v>1664</v>
      </c>
      <c r="O134" s="114">
        <v>4</v>
      </c>
      <c r="P134" s="114">
        <f t="shared" si="23"/>
        <v>0</v>
      </c>
      <c r="Q134" s="259">
        <v>0</v>
      </c>
    </row>
    <row r="135" spans="1:17" ht="12.75" hidden="1">
      <c r="A135" s="47" t="s">
        <v>246</v>
      </c>
      <c r="B135" s="47"/>
      <c r="C135" s="46"/>
      <c r="D135" s="46"/>
      <c r="E135" s="288"/>
      <c r="F135" s="115">
        <v>0</v>
      </c>
      <c r="G135" s="114">
        <f t="shared" si="20"/>
        <v>0</v>
      </c>
      <c r="H135" s="287" t="s">
        <v>1664</v>
      </c>
      <c r="I135" s="114">
        <v>0</v>
      </c>
      <c r="J135" s="114">
        <f t="shared" si="21"/>
        <v>0</v>
      </c>
      <c r="K135" s="287" t="s">
        <v>1664</v>
      </c>
      <c r="L135" s="114">
        <v>0</v>
      </c>
      <c r="M135" s="114">
        <f t="shared" si="22"/>
        <v>0</v>
      </c>
      <c r="N135" s="260" t="s">
        <v>1664</v>
      </c>
      <c r="O135" s="114">
        <v>0</v>
      </c>
      <c r="P135" s="114">
        <f t="shared" si="23"/>
        <v>0</v>
      </c>
      <c r="Q135" s="260" t="s">
        <v>1664</v>
      </c>
    </row>
    <row r="136" spans="1:17" ht="12.75" hidden="1">
      <c r="A136" s="47" t="s">
        <v>246</v>
      </c>
      <c r="B136" s="47"/>
      <c r="C136" s="46"/>
      <c r="D136" s="46"/>
      <c r="E136" s="288"/>
      <c r="F136" s="115">
        <v>0</v>
      </c>
      <c r="G136" s="114">
        <f t="shared" si="20"/>
        <v>0</v>
      </c>
      <c r="H136" s="287" t="s">
        <v>1664</v>
      </c>
      <c r="I136" s="114">
        <v>0</v>
      </c>
      <c r="J136" s="114">
        <f t="shared" si="21"/>
        <v>0</v>
      </c>
      <c r="K136" s="287" t="s">
        <v>1664</v>
      </c>
      <c r="L136" s="114">
        <v>1</v>
      </c>
      <c r="M136" s="114">
        <f t="shared" si="22"/>
        <v>1</v>
      </c>
      <c r="N136" s="259">
        <v>1</v>
      </c>
      <c r="O136" s="114">
        <v>0</v>
      </c>
      <c r="P136" s="114">
        <f t="shared" si="23"/>
        <v>0</v>
      </c>
      <c r="Q136" s="260" t="s">
        <v>1664</v>
      </c>
    </row>
    <row r="137" spans="1:17" ht="12.75" hidden="1">
      <c r="A137" s="47" t="s">
        <v>246</v>
      </c>
      <c r="B137" s="47"/>
      <c r="C137" s="46"/>
      <c r="D137" s="46"/>
      <c r="E137" s="288"/>
      <c r="F137" s="115">
        <v>0</v>
      </c>
      <c r="G137" s="114">
        <f t="shared" si="20"/>
        <v>0</v>
      </c>
      <c r="H137" s="287" t="s">
        <v>1664</v>
      </c>
      <c r="I137" s="114">
        <v>1</v>
      </c>
      <c r="J137" s="114">
        <f t="shared" si="21"/>
        <v>0</v>
      </c>
      <c r="K137" s="259">
        <v>0</v>
      </c>
      <c r="L137" s="114">
        <v>1</v>
      </c>
      <c r="M137" s="114">
        <f t="shared" si="22"/>
        <v>0</v>
      </c>
      <c r="N137" s="259">
        <v>0</v>
      </c>
      <c r="O137" s="114">
        <v>2</v>
      </c>
      <c r="P137" s="114">
        <f t="shared" si="23"/>
        <v>0</v>
      </c>
      <c r="Q137" s="259">
        <v>0</v>
      </c>
    </row>
    <row r="138" spans="1:17" ht="12.75" hidden="1">
      <c r="A138" s="47" t="s">
        <v>246</v>
      </c>
      <c r="B138" s="115"/>
      <c r="C138" s="46"/>
      <c r="D138" s="46"/>
      <c r="E138" s="288"/>
      <c r="F138" s="115">
        <v>0</v>
      </c>
      <c r="G138" s="114">
        <f t="shared" si="20"/>
        <v>0</v>
      </c>
      <c r="H138" s="287" t="s">
        <v>1664</v>
      </c>
      <c r="I138" s="116">
        <v>0</v>
      </c>
      <c r="J138" s="114">
        <f t="shared" si="21"/>
        <v>0</v>
      </c>
      <c r="K138" s="287" t="s">
        <v>1664</v>
      </c>
      <c r="L138" s="116">
        <v>1</v>
      </c>
      <c r="M138" s="114">
        <f t="shared" si="22"/>
        <v>1</v>
      </c>
      <c r="N138" s="290">
        <v>1</v>
      </c>
      <c r="O138" s="116">
        <v>1</v>
      </c>
      <c r="P138" s="114">
        <f t="shared" si="23"/>
        <v>0</v>
      </c>
      <c r="Q138" s="290">
        <v>0</v>
      </c>
    </row>
    <row r="139" spans="1:17" ht="12.75" hidden="1">
      <c r="A139" s="47" t="s">
        <v>246</v>
      </c>
      <c r="B139" s="115"/>
      <c r="C139" s="46"/>
      <c r="D139" s="46"/>
      <c r="E139" s="288"/>
      <c r="F139" s="115">
        <v>0</v>
      </c>
      <c r="G139" s="114">
        <f t="shared" si="20"/>
        <v>0</v>
      </c>
      <c r="H139" s="287" t="s">
        <v>1664</v>
      </c>
      <c r="I139" s="116">
        <v>1</v>
      </c>
      <c r="J139" s="114">
        <f t="shared" si="21"/>
        <v>1</v>
      </c>
      <c r="K139" s="290">
        <v>1</v>
      </c>
      <c r="L139" s="116">
        <v>0</v>
      </c>
      <c r="M139" s="114">
        <f t="shared" si="22"/>
        <v>0</v>
      </c>
      <c r="N139" s="260" t="s">
        <v>1664</v>
      </c>
      <c r="O139" s="116">
        <v>1</v>
      </c>
      <c r="P139" s="114">
        <f t="shared" si="23"/>
        <v>0</v>
      </c>
      <c r="Q139" s="290">
        <v>0</v>
      </c>
    </row>
    <row r="140" spans="1:17" ht="12.75" hidden="1">
      <c r="A140" s="47" t="s">
        <v>246</v>
      </c>
      <c r="B140" s="47"/>
      <c r="C140" s="46"/>
      <c r="D140" s="46"/>
      <c r="E140" s="288"/>
      <c r="F140" s="114">
        <v>1</v>
      </c>
      <c r="G140" s="114">
        <f t="shared" si="20"/>
        <v>1</v>
      </c>
      <c r="H140" s="259">
        <v>1</v>
      </c>
      <c r="I140" s="114">
        <v>0</v>
      </c>
      <c r="J140" s="114">
        <f t="shared" si="21"/>
        <v>0</v>
      </c>
      <c r="K140" s="287" t="s">
        <v>1664</v>
      </c>
      <c r="L140" s="114">
        <v>0</v>
      </c>
      <c r="M140" s="114">
        <f t="shared" si="22"/>
        <v>0</v>
      </c>
      <c r="N140" s="260" t="s">
        <v>1664</v>
      </c>
      <c r="O140" s="114">
        <v>1</v>
      </c>
      <c r="P140" s="114">
        <f t="shared" si="23"/>
        <v>1</v>
      </c>
      <c r="Q140" s="259">
        <v>1</v>
      </c>
    </row>
    <row r="141" spans="1:17" ht="12.75">
      <c r="A141" s="47"/>
      <c r="B141" s="47"/>
      <c r="C141" s="46"/>
      <c r="D141" s="46"/>
      <c r="E141" s="288"/>
      <c r="F141" s="114"/>
      <c r="G141" s="114"/>
      <c r="H141" s="259"/>
      <c r="I141" s="114"/>
      <c r="J141" s="114"/>
      <c r="K141" s="287"/>
      <c r="L141" s="114"/>
      <c r="M141" s="114"/>
      <c r="N141" s="260"/>
      <c r="O141" s="114"/>
      <c r="P141" s="114"/>
      <c r="Q141" s="259"/>
    </row>
    <row r="142" spans="1:17" ht="39" customHeight="1">
      <c r="A142" s="720" t="s">
        <v>1049</v>
      </c>
      <c r="B142" s="720"/>
      <c r="C142" s="720"/>
      <c r="D142" s="720"/>
      <c r="E142" s="720"/>
      <c r="F142" s="720"/>
      <c r="G142" s="720"/>
      <c r="H142" s="720"/>
      <c r="I142" s="720"/>
      <c r="J142" s="720"/>
      <c r="K142" s="720"/>
      <c r="L142" s="720"/>
      <c r="M142" s="720"/>
      <c r="N142" s="720"/>
      <c r="O142" s="720"/>
      <c r="P142" s="720"/>
      <c r="Q142" s="720"/>
    </row>
    <row r="143" spans="1:17" ht="32.25" customHeight="1">
      <c r="A143" s="47" t="s">
        <v>1119</v>
      </c>
      <c r="B143" s="47"/>
      <c r="C143" s="47"/>
      <c r="D143" s="47"/>
      <c r="E143" s="257"/>
      <c r="F143" s="52"/>
      <c r="G143" s="257"/>
      <c r="H143" s="52"/>
      <c r="I143" s="257"/>
      <c r="J143" s="52"/>
      <c r="K143" s="257"/>
      <c r="L143" s="43"/>
      <c r="M143" s="43"/>
      <c r="N143" s="291"/>
      <c r="O143" s="47"/>
      <c r="P143" s="47"/>
      <c r="Q143" s="47"/>
    </row>
  </sheetData>
  <mergeCells count="1">
    <mergeCell ref="A142:Q142"/>
  </mergeCells>
  <printOptions horizontalCentered="1"/>
  <pageMargins left="0.36" right="0.33" top="1" bottom="0.56" header="0.5" footer="0.31"/>
  <pageSetup orientation="landscape" r:id="rId1"/>
  <headerFooter alignWithMargins="0">
    <oddHeader>&amp;C&amp;"Arial,Bold"&amp;12TABLE 120G.  MANDATORY FINGERPRINT COMPLIANCE - FIVE YEAR TREND</oddHeader>
    <oddFooter>&amp;L&amp;8&amp;F  &amp;A&amp;R&amp;8&amp;P of &amp;N</oddFooter>
  </headerFooter>
  <rowBreaks count="2" manualBreakCount="2">
    <brk id="24" max="255" man="1"/>
    <brk id="52" max="255" man="1"/>
  </rowBreaks>
</worksheet>
</file>

<file path=xl/worksheets/sheet22.xml><?xml version="1.0" encoding="utf-8"?>
<worksheet xmlns="http://schemas.openxmlformats.org/spreadsheetml/2006/main" xmlns:r="http://schemas.openxmlformats.org/officeDocument/2006/relationships">
  <dimension ref="A1:K34"/>
  <sheetViews>
    <sheetView zoomScale="84" zoomScaleNormal="84" workbookViewId="0" topLeftCell="A1">
      <selection activeCell="B31" sqref="B31"/>
    </sheetView>
  </sheetViews>
  <sheetFormatPr defaultColWidth="9.140625" defaultRowHeight="12.75"/>
  <cols>
    <col min="1" max="1" width="27.421875" style="0" customWidth="1"/>
    <col min="2" max="2" width="10.7109375" style="0" customWidth="1"/>
    <col min="3" max="3" width="7.28125" style="77" customWidth="1"/>
    <col min="4" max="4" width="10.7109375" style="412" customWidth="1"/>
    <col min="5" max="5" width="7.28125" style="0" customWidth="1"/>
    <col min="6" max="6" width="10.7109375" style="0" customWidth="1"/>
    <col min="7" max="7" width="7.28125" style="0" customWidth="1"/>
    <col min="8" max="8" width="10.7109375" style="0" customWidth="1"/>
    <col min="9" max="9" width="7.28125" style="0" customWidth="1"/>
    <col min="10" max="10" width="10.7109375" style="0" customWidth="1"/>
    <col min="11" max="11" width="7.28125" style="0" customWidth="1"/>
  </cols>
  <sheetData>
    <row r="1" spans="1:11" ht="36" customHeight="1">
      <c r="A1" s="94" t="s">
        <v>1120</v>
      </c>
      <c r="B1" s="283" t="s">
        <v>106</v>
      </c>
      <c r="C1" s="263" t="s">
        <v>765</v>
      </c>
      <c r="D1" s="499" t="s">
        <v>528</v>
      </c>
      <c r="E1" s="263" t="s">
        <v>765</v>
      </c>
      <c r="F1" s="283" t="s">
        <v>525</v>
      </c>
      <c r="G1" s="263" t="s">
        <v>765</v>
      </c>
      <c r="H1" s="283" t="s">
        <v>526</v>
      </c>
      <c r="I1" s="263" t="s">
        <v>765</v>
      </c>
      <c r="J1" s="283" t="s">
        <v>527</v>
      </c>
      <c r="K1" s="263" t="s">
        <v>765</v>
      </c>
    </row>
    <row r="2" spans="1:11" s="104" customFormat="1" ht="24" customHeight="1">
      <c r="A2" s="500" t="s">
        <v>894</v>
      </c>
      <c r="B2" s="281">
        <f>SUM(B3:B7)</f>
        <v>98870</v>
      </c>
      <c r="C2" s="501">
        <f aca="true" t="shared" si="0" ref="C2:C7">(B2/D2)-100%</f>
        <v>0.03563497716512343</v>
      </c>
      <c r="D2" s="498">
        <f>SUM(D3:D7)</f>
        <v>95468</v>
      </c>
      <c r="E2" s="504" t="s">
        <v>518</v>
      </c>
      <c r="F2" s="281"/>
      <c r="G2" s="501"/>
      <c r="H2" s="281"/>
      <c r="I2" s="501"/>
      <c r="J2" s="281"/>
      <c r="K2" s="501"/>
    </row>
    <row r="3" spans="1:11" ht="19.5" customHeight="1">
      <c r="A3" s="510" t="s">
        <v>479</v>
      </c>
      <c r="B3" s="493">
        <v>4635</v>
      </c>
      <c r="C3" s="496">
        <f t="shared" si="0"/>
        <v>-0.14954128440366976</v>
      </c>
      <c r="D3" s="493">
        <v>5450</v>
      </c>
      <c r="E3" s="502" t="s">
        <v>518</v>
      </c>
      <c r="F3" s="493"/>
      <c r="G3" s="496"/>
      <c r="H3" s="493"/>
      <c r="I3" s="496"/>
      <c r="J3" s="493"/>
      <c r="K3" s="496"/>
    </row>
    <row r="4" spans="1:11" ht="19.5" customHeight="1">
      <c r="A4" s="510" t="s">
        <v>480</v>
      </c>
      <c r="B4" s="493">
        <v>5151</v>
      </c>
      <c r="C4" s="496">
        <f t="shared" si="0"/>
        <v>0.03081849109465673</v>
      </c>
      <c r="D4" s="493">
        <v>4997</v>
      </c>
      <c r="E4" s="502" t="s">
        <v>518</v>
      </c>
      <c r="F4" s="493"/>
      <c r="G4" s="496"/>
      <c r="H4" s="493"/>
      <c r="I4" s="496"/>
      <c r="J4" s="493"/>
      <c r="K4" s="496"/>
    </row>
    <row r="5" spans="1:11" ht="19.5" customHeight="1">
      <c r="A5" s="511" t="s">
        <v>481</v>
      </c>
      <c r="B5" s="493">
        <v>4827</v>
      </c>
      <c r="C5" s="496">
        <f t="shared" si="0"/>
        <v>-0.008218615163344989</v>
      </c>
      <c r="D5" s="493">
        <v>4867</v>
      </c>
      <c r="E5" s="502" t="s">
        <v>518</v>
      </c>
      <c r="F5" s="493"/>
      <c r="G5" s="496"/>
      <c r="H5" s="493"/>
      <c r="I5" s="496"/>
      <c r="J5" s="493"/>
      <c r="K5" s="496"/>
    </row>
    <row r="6" spans="1:11" ht="19.5" customHeight="1">
      <c r="A6" s="511" t="s">
        <v>486</v>
      </c>
      <c r="B6" s="493">
        <v>4740</v>
      </c>
      <c r="C6" s="496">
        <f t="shared" si="0"/>
        <v>-0.08670520231213874</v>
      </c>
      <c r="D6" s="493">
        <v>5190</v>
      </c>
      <c r="E6" s="502" t="s">
        <v>518</v>
      </c>
      <c r="F6" s="493"/>
      <c r="G6" s="496"/>
      <c r="H6" s="493"/>
      <c r="I6" s="496"/>
      <c r="J6" s="493"/>
      <c r="K6" s="496"/>
    </row>
    <row r="7" spans="1:11" ht="19.5" customHeight="1">
      <c r="A7" s="512" t="s">
        <v>478</v>
      </c>
      <c r="B7" s="494">
        <v>79517</v>
      </c>
      <c r="C7" s="497">
        <f t="shared" si="0"/>
        <v>0.06073581986019949</v>
      </c>
      <c r="D7" s="494">
        <v>74964</v>
      </c>
      <c r="E7" s="503" t="s">
        <v>518</v>
      </c>
      <c r="F7" s="494"/>
      <c r="G7" s="497"/>
      <c r="H7" s="494"/>
      <c r="I7" s="497"/>
      <c r="J7" s="494"/>
      <c r="K7" s="497"/>
    </row>
    <row r="8" spans="1:7" ht="12.75">
      <c r="A8" s="9"/>
      <c r="B8" s="9"/>
      <c r="C8" s="86"/>
      <c r="D8" s="413"/>
      <c r="E8" s="9"/>
      <c r="F8" s="9"/>
      <c r="G8" s="9"/>
    </row>
    <row r="9" spans="1:7" ht="12.75">
      <c r="A9" s="13"/>
      <c r="B9" s="13"/>
      <c r="C9" s="495"/>
      <c r="D9" s="410"/>
      <c r="E9" s="13"/>
      <c r="F9" s="13"/>
      <c r="G9" s="13"/>
    </row>
    <row r="10" spans="1:7" ht="14.25">
      <c r="A10" s="458" t="s">
        <v>1121</v>
      </c>
      <c r="B10" s="21"/>
      <c r="C10" s="86"/>
      <c r="D10" s="413"/>
      <c r="E10" s="9"/>
      <c r="F10" s="9"/>
      <c r="G10" s="13"/>
    </row>
    <row r="11" spans="1:7" ht="12.75">
      <c r="A11" s="19" t="s">
        <v>1112</v>
      </c>
      <c r="B11" s="21"/>
      <c r="C11" s="86"/>
      <c r="D11" s="413"/>
      <c r="E11" s="9"/>
      <c r="F11" s="9"/>
      <c r="G11" s="13"/>
    </row>
    <row r="12" spans="1:7" ht="12.75">
      <c r="A12" s="13"/>
      <c r="B12" s="13"/>
      <c r="C12" s="495"/>
      <c r="D12" s="410"/>
      <c r="E12" s="13"/>
      <c r="F12" s="13"/>
      <c r="G12" s="13"/>
    </row>
    <row r="13" spans="1:7" ht="12.75">
      <c r="A13" s="13"/>
      <c r="B13" s="13"/>
      <c r="C13" s="495"/>
      <c r="D13" s="410"/>
      <c r="E13" s="13"/>
      <c r="F13" s="13"/>
      <c r="G13" s="13"/>
    </row>
    <row r="14" spans="1:7" ht="12.75">
      <c r="A14" s="13"/>
      <c r="B14" s="13"/>
      <c r="C14" s="495"/>
      <c r="D14" s="410"/>
      <c r="E14" s="13"/>
      <c r="F14" s="13"/>
      <c r="G14" s="13"/>
    </row>
    <row r="15" spans="1:7" ht="12.75">
      <c r="A15" s="13"/>
      <c r="B15" s="13"/>
      <c r="C15" s="495"/>
      <c r="D15" s="410"/>
      <c r="E15" s="13"/>
      <c r="F15" s="13"/>
      <c r="G15" s="13"/>
    </row>
    <row r="16" spans="1:7" ht="12.75">
      <c r="A16" s="13"/>
      <c r="B16" s="13"/>
      <c r="C16" s="495"/>
      <c r="D16" s="410"/>
      <c r="E16" s="13"/>
      <c r="F16" s="13"/>
      <c r="G16" s="13"/>
    </row>
    <row r="17" spans="1:7" ht="12.75">
      <c r="A17" s="13"/>
      <c r="B17" s="13"/>
      <c r="C17" s="495"/>
      <c r="D17" s="410"/>
      <c r="E17" s="13"/>
      <c r="F17" s="13"/>
      <c r="G17" s="13"/>
    </row>
    <row r="18" spans="1:7" ht="12.75">
      <c r="A18" s="13"/>
      <c r="B18" s="13"/>
      <c r="C18" s="495"/>
      <c r="D18" s="410"/>
      <c r="E18" s="13"/>
      <c r="F18" s="13"/>
      <c r="G18" s="13"/>
    </row>
    <row r="19" spans="1:7" ht="12.75">
      <c r="A19" s="13"/>
      <c r="B19" s="13"/>
      <c r="C19" s="495"/>
      <c r="D19" s="410"/>
      <c r="E19" s="13"/>
      <c r="F19" s="13"/>
      <c r="G19" s="13"/>
    </row>
    <row r="20" spans="1:7" ht="12.75">
      <c r="A20" s="13"/>
      <c r="B20" s="13"/>
      <c r="C20" s="495"/>
      <c r="D20" s="410"/>
      <c r="E20" s="13"/>
      <c r="F20" s="13"/>
      <c r="G20" s="13"/>
    </row>
    <row r="21" spans="1:7" ht="12.75">
      <c r="A21" s="13"/>
      <c r="B21" s="13"/>
      <c r="C21" s="495"/>
      <c r="D21" s="410"/>
      <c r="E21" s="13"/>
      <c r="F21" s="13"/>
      <c r="G21" s="13"/>
    </row>
    <row r="22" spans="1:7" ht="12.75">
      <c r="A22" s="13"/>
      <c r="B22" s="13"/>
      <c r="C22" s="495"/>
      <c r="D22" s="410"/>
      <c r="E22" s="13"/>
      <c r="F22" s="13"/>
      <c r="G22" s="13"/>
    </row>
    <row r="23" spans="1:7" ht="12.75">
      <c r="A23" s="13"/>
      <c r="B23" s="13"/>
      <c r="C23" s="495"/>
      <c r="D23" s="410"/>
      <c r="E23" s="13"/>
      <c r="F23" s="13"/>
      <c r="G23" s="13"/>
    </row>
    <row r="24" spans="1:7" ht="12.75">
      <c r="A24" s="13"/>
      <c r="B24" s="13"/>
      <c r="C24" s="495"/>
      <c r="D24" s="410"/>
      <c r="E24" s="13"/>
      <c r="F24" s="13"/>
      <c r="G24" s="13"/>
    </row>
    <row r="25" spans="1:7" ht="12.75">
      <c r="A25" s="13"/>
      <c r="B25" s="13"/>
      <c r="C25" s="495"/>
      <c r="D25" s="410"/>
      <c r="E25" s="13"/>
      <c r="F25" s="13"/>
      <c r="G25" s="13"/>
    </row>
    <row r="26" spans="1:7" ht="12.75">
      <c r="A26" s="13"/>
      <c r="B26" s="13"/>
      <c r="C26" s="495"/>
      <c r="D26" s="410"/>
      <c r="E26" s="13"/>
      <c r="F26" s="13"/>
      <c r="G26" s="13"/>
    </row>
    <row r="27" spans="1:7" ht="12.75">
      <c r="A27" s="13"/>
      <c r="B27" s="13"/>
      <c r="C27" s="495"/>
      <c r="D27" s="410"/>
      <c r="E27" s="13"/>
      <c r="F27" s="13"/>
      <c r="G27" s="13"/>
    </row>
    <row r="28" spans="1:7" ht="12.75">
      <c r="A28" s="13"/>
      <c r="B28" s="13"/>
      <c r="C28" s="495"/>
      <c r="D28" s="410"/>
      <c r="E28" s="13"/>
      <c r="F28" s="13"/>
      <c r="G28" s="13"/>
    </row>
    <row r="29" spans="1:7" ht="12.75">
      <c r="A29" s="13"/>
      <c r="B29" s="13"/>
      <c r="C29" s="495"/>
      <c r="D29" s="410"/>
      <c r="E29" s="13"/>
      <c r="F29" s="13"/>
      <c r="G29" s="13"/>
    </row>
    <row r="30" spans="1:7" ht="12.75">
      <c r="A30" s="13"/>
      <c r="B30" s="13"/>
      <c r="C30" s="495"/>
      <c r="D30" s="410"/>
      <c r="E30" s="13"/>
      <c r="F30" s="13"/>
      <c r="G30" s="13"/>
    </row>
    <row r="31" spans="1:7" ht="12.75">
      <c r="A31" s="13"/>
      <c r="B31" s="13"/>
      <c r="C31" s="495"/>
      <c r="D31" s="410"/>
      <c r="E31" s="13"/>
      <c r="F31" s="13"/>
      <c r="G31" s="13"/>
    </row>
    <row r="32" spans="1:7" ht="12.75">
      <c r="A32" s="13"/>
      <c r="B32" s="13"/>
      <c r="C32" s="495"/>
      <c r="D32" s="410"/>
      <c r="E32" s="13"/>
      <c r="F32" s="13"/>
      <c r="G32" s="13"/>
    </row>
    <row r="33" spans="1:7" ht="12.75">
      <c r="A33" s="13"/>
      <c r="B33" s="13"/>
      <c r="C33" s="495"/>
      <c r="D33" s="410"/>
      <c r="E33" s="13"/>
      <c r="F33" s="13"/>
      <c r="G33" s="13"/>
    </row>
    <row r="34" spans="1:7" ht="12.75">
      <c r="A34" s="13"/>
      <c r="B34" s="13"/>
      <c r="C34" s="495"/>
      <c r="D34" s="410"/>
      <c r="E34" s="13"/>
      <c r="F34" s="13"/>
      <c r="G34"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&amp;C&amp;"Arial,Bold"&amp;12TABLE 120H.  APSIN CHARGES OVER 2 YEARS OLD WITHOUT DISPOSITION, BY AGE</oddHeader>
    <oddFooter>&amp;L&amp;8&amp;F  &amp;A&amp;R&amp;8&amp;P of &amp;N</oddFooter>
  </headerFooter>
</worksheet>
</file>

<file path=xl/worksheets/sheet23.xml><?xml version="1.0" encoding="utf-8"?>
<worksheet xmlns="http://schemas.openxmlformats.org/spreadsheetml/2006/main" xmlns:r="http://schemas.openxmlformats.org/officeDocument/2006/relationships">
  <dimension ref="A1:H70"/>
  <sheetViews>
    <sheetView workbookViewId="0" topLeftCell="A1">
      <pane ySplit="5" topLeftCell="BM6" activePane="bottomLeft" state="frozen"/>
      <selection pane="topLeft" activeCell="H26" sqref="H26"/>
      <selection pane="bottomLeft" activeCell="A6" sqref="A6"/>
    </sheetView>
  </sheetViews>
  <sheetFormatPr defaultColWidth="9.140625" defaultRowHeight="12.75"/>
  <cols>
    <col min="1" max="1" width="12.00390625" style="0" customWidth="1"/>
    <col min="2" max="2" width="18.421875" style="0" customWidth="1"/>
    <col min="3" max="3" width="11.140625" style="37" customWidth="1"/>
    <col min="4" max="8" width="10.7109375" style="37" customWidth="1"/>
  </cols>
  <sheetData>
    <row r="1" spans="1:8" ht="33.75" customHeight="1">
      <c r="A1" s="715" t="s">
        <v>1051</v>
      </c>
      <c r="B1" s="715"/>
      <c r="C1" s="715"/>
      <c r="D1" s="715"/>
      <c r="E1" s="715"/>
      <c r="F1" s="715"/>
      <c r="G1" s="715"/>
      <c r="H1" s="715"/>
    </row>
    <row r="2" spans="1:8" ht="12.75">
      <c r="A2" s="13"/>
      <c r="B2" s="13"/>
      <c r="C2" s="35"/>
      <c r="D2" s="35"/>
      <c r="E2" s="35"/>
      <c r="F2" s="35"/>
      <c r="G2" s="35"/>
      <c r="H2" s="35"/>
    </row>
    <row r="3" spans="1:8" ht="12.75">
      <c r="A3" s="32" t="s">
        <v>1050</v>
      </c>
      <c r="B3" s="13"/>
      <c r="C3" s="35"/>
      <c r="D3" s="35"/>
      <c r="E3" s="35"/>
      <c r="F3" s="35"/>
      <c r="G3" s="35"/>
      <c r="H3" s="35"/>
    </row>
    <row r="4" spans="1:8" ht="12.75">
      <c r="A4" s="13"/>
      <c r="B4" s="13"/>
      <c r="C4" s="35"/>
      <c r="D4" s="35"/>
      <c r="E4" s="35"/>
      <c r="F4" s="35"/>
      <c r="G4" s="35"/>
      <c r="H4" s="35"/>
    </row>
    <row r="5" spans="1:8" ht="12.75">
      <c r="A5" s="95" t="s">
        <v>499</v>
      </c>
      <c r="B5" s="95" t="s">
        <v>248</v>
      </c>
      <c r="C5" s="59">
        <v>1998</v>
      </c>
      <c r="D5" s="59">
        <v>1997</v>
      </c>
      <c r="E5" s="59">
        <v>1996</v>
      </c>
      <c r="F5" s="59">
        <v>1995</v>
      </c>
      <c r="G5" s="59">
        <v>1994</v>
      </c>
      <c r="H5" s="59">
        <v>1993</v>
      </c>
    </row>
    <row r="6" spans="1:8" ht="16.5" customHeight="1">
      <c r="A6" s="13"/>
      <c r="B6" s="33" t="s">
        <v>1113</v>
      </c>
      <c r="C6" s="33">
        <v>57</v>
      </c>
      <c r="D6" s="33">
        <f>COUNT(D10:D68)</f>
        <v>57</v>
      </c>
      <c r="E6" s="33">
        <f>COUNT(E10:E68)</f>
        <v>57</v>
      </c>
      <c r="F6" s="33">
        <f>COUNT(F10:F68)</f>
        <v>57</v>
      </c>
      <c r="G6" s="33">
        <f>COUNT(G10:G68)</f>
        <v>57</v>
      </c>
      <c r="H6" s="33">
        <f>COUNT(H10:H68)</f>
        <v>57</v>
      </c>
    </row>
    <row r="7" spans="1:8" ht="21" customHeight="1">
      <c r="A7" s="13"/>
      <c r="B7" s="33" t="s">
        <v>1114</v>
      </c>
      <c r="C7" s="33">
        <f aca="true" t="shared" si="0" ref="C7:H7">SUM(C10:C68)</f>
        <v>24</v>
      </c>
      <c r="D7" s="33">
        <f t="shared" si="0"/>
        <v>25</v>
      </c>
      <c r="E7" s="33">
        <f t="shared" si="0"/>
        <v>25</v>
      </c>
      <c r="F7" s="33">
        <f t="shared" si="0"/>
        <v>28</v>
      </c>
      <c r="G7" s="33">
        <f t="shared" si="0"/>
        <v>29</v>
      </c>
      <c r="H7" s="33">
        <f t="shared" si="0"/>
        <v>28</v>
      </c>
    </row>
    <row r="8" spans="1:8" ht="21" customHeight="1">
      <c r="A8" s="13"/>
      <c r="B8" s="33" t="s">
        <v>1116</v>
      </c>
      <c r="C8" s="33">
        <f aca="true" t="shared" si="1" ref="C8:H8">SUM(C6-C7)</f>
        <v>33</v>
      </c>
      <c r="D8" s="33">
        <f t="shared" si="1"/>
        <v>32</v>
      </c>
      <c r="E8" s="33">
        <f t="shared" si="1"/>
        <v>32</v>
      </c>
      <c r="F8" s="33">
        <f t="shared" si="1"/>
        <v>29</v>
      </c>
      <c r="G8" s="33">
        <f t="shared" si="1"/>
        <v>28</v>
      </c>
      <c r="H8" s="33">
        <f t="shared" si="1"/>
        <v>29</v>
      </c>
    </row>
    <row r="9" spans="1:8" ht="21" customHeight="1">
      <c r="A9" s="108"/>
      <c r="B9" s="237" t="s">
        <v>1115</v>
      </c>
      <c r="C9" s="238">
        <f aca="true" t="shared" si="2" ref="C9:H9">C7/C6</f>
        <v>0.42105263157894735</v>
      </c>
      <c r="D9" s="238">
        <f t="shared" si="2"/>
        <v>0.43859649122807015</v>
      </c>
      <c r="E9" s="238">
        <f t="shared" si="2"/>
        <v>0.43859649122807015</v>
      </c>
      <c r="F9" s="238">
        <f t="shared" si="2"/>
        <v>0.49122807017543857</v>
      </c>
      <c r="G9" s="238">
        <f t="shared" si="2"/>
        <v>0.5087719298245614</v>
      </c>
      <c r="H9" s="238">
        <f t="shared" si="2"/>
        <v>0.49122807017543857</v>
      </c>
    </row>
    <row r="10" spans="1:8" ht="18.75" customHeight="1">
      <c r="A10" s="42" t="s">
        <v>488</v>
      </c>
      <c r="B10" s="96" t="s">
        <v>487</v>
      </c>
      <c r="C10" s="97">
        <v>1</v>
      </c>
      <c r="D10" s="97">
        <v>1</v>
      </c>
      <c r="E10" s="97">
        <v>1</v>
      </c>
      <c r="F10" s="97">
        <v>1</v>
      </c>
      <c r="G10" s="97">
        <v>1</v>
      </c>
      <c r="H10" s="97">
        <v>1</v>
      </c>
    </row>
    <row r="11" spans="1:8" ht="12.75">
      <c r="A11" s="42" t="s">
        <v>491</v>
      </c>
      <c r="B11" s="96" t="s">
        <v>1748</v>
      </c>
      <c r="C11" s="97">
        <v>0</v>
      </c>
      <c r="D11" s="97">
        <v>0</v>
      </c>
      <c r="E11" s="97">
        <v>0</v>
      </c>
      <c r="F11" s="97">
        <v>0</v>
      </c>
      <c r="G11" s="97">
        <v>0</v>
      </c>
      <c r="H11" s="97">
        <v>0</v>
      </c>
    </row>
    <row r="12" spans="1:8" ht="12.75">
      <c r="A12" s="42" t="s">
        <v>1747</v>
      </c>
      <c r="B12" s="42" t="s">
        <v>1781</v>
      </c>
      <c r="C12" s="97">
        <v>1</v>
      </c>
      <c r="D12" s="97">
        <v>1</v>
      </c>
      <c r="E12" s="97">
        <v>1</v>
      </c>
      <c r="F12" s="97">
        <v>1</v>
      </c>
      <c r="G12" s="97">
        <v>1</v>
      </c>
      <c r="H12" s="97">
        <v>1</v>
      </c>
    </row>
    <row r="13" spans="1:8" ht="12.75">
      <c r="A13" s="42" t="s">
        <v>1747</v>
      </c>
      <c r="B13" s="42" t="s">
        <v>1748</v>
      </c>
      <c r="C13" s="97">
        <v>1</v>
      </c>
      <c r="D13" s="97">
        <v>1</v>
      </c>
      <c r="E13" s="97">
        <v>1</v>
      </c>
      <c r="F13" s="97">
        <v>1</v>
      </c>
      <c r="G13" s="97">
        <v>1</v>
      </c>
      <c r="H13" s="97">
        <v>1</v>
      </c>
    </row>
    <row r="14" spans="1:8" ht="12.75">
      <c r="A14" s="42" t="s">
        <v>1747</v>
      </c>
      <c r="B14" s="42" t="s">
        <v>1771</v>
      </c>
      <c r="C14" s="97">
        <v>1</v>
      </c>
      <c r="D14" s="97">
        <v>1</v>
      </c>
      <c r="E14" s="97">
        <v>1</v>
      </c>
      <c r="F14" s="97">
        <v>1</v>
      </c>
      <c r="G14" s="97">
        <v>1</v>
      </c>
      <c r="H14" s="97">
        <v>1</v>
      </c>
    </row>
    <row r="15" spans="1:8" ht="12.75">
      <c r="A15" s="42" t="s">
        <v>1732</v>
      </c>
      <c r="B15" s="42" t="s">
        <v>1748</v>
      </c>
      <c r="C15" s="97">
        <v>0</v>
      </c>
      <c r="D15" s="97">
        <v>0</v>
      </c>
      <c r="E15" s="97">
        <v>0</v>
      </c>
      <c r="F15" s="97">
        <v>0</v>
      </c>
      <c r="G15" s="97">
        <v>0</v>
      </c>
      <c r="H15" s="97">
        <v>0</v>
      </c>
    </row>
    <row r="16" spans="1:8" ht="12.75">
      <c r="A16" s="42" t="s">
        <v>1127</v>
      </c>
      <c r="B16" s="42" t="s">
        <v>1748</v>
      </c>
      <c r="C16" s="97" t="s">
        <v>1664</v>
      </c>
      <c r="D16" s="97" t="s">
        <v>1664</v>
      </c>
      <c r="E16" s="97" t="s">
        <v>1664</v>
      </c>
      <c r="F16" s="97" t="s">
        <v>1664</v>
      </c>
      <c r="G16" s="97" t="s">
        <v>1664</v>
      </c>
      <c r="H16" s="97" t="s">
        <v>1664</v>
      </c>
    </row>
    <row r="17" spans="1:8" ht="12.75">
      <c r="A17" s="42" t="s">
        <v>1758</v>
      </c>
      <c r="B17" s="42" t="s">
        <v>1748</v>
      </c>
      <c r="C17" s="97">
        <v>0</v>
      </c>
      <c r="D17" s="97">
        <v>0</v>
      </c>
      <c r="E17" s="97">
        <v>0</v>
      </c>
      <c r="F17" s="97">
        <v>1</v>
      </c>
      <c r="G17" s="97">
        <v>1</v>
      </c>
      <c r="H17" s="97">
        <v>1</v>
      </c>
    </row>
    <row r="18" spans="1:8" ht="12.75">
      <c r="A18" s="42" t="s">
        <v>1736</v>
      </c>
      <c r="B18" s="42" t="s">
        <v>1748</v>
      </c>
      <c r="C18" s="97">
        <v>1</v>
      </c>
      <c r="D18" s="97">
        <v>1</v>
      </c>
      <c r="E18" s="97">
        <v>1</v>
      </c>
      <c r="F18" s="97">
        <v>1</v>
      </c>
      <c r="G18" s="97">
        <v>1</v>
      </c>
      <c r="H18" s="97">
        <v>1</v>
      </c>
    </row>
    <row r="19" spans="1:8" ht="12.75">
      <c r="A19" s="42" t="s">
        <v>1792</v>
      </c>
      <c r="B19" s="42" t="s">
        <v>1748</v>
      </c>
      <c r="C19" s="97">
        <v>0</v>
      </c>
      <c r="D19" s="97">
        <v>1</v>
      </c>
      <c r="E19" s="97">
        <v>1</v>
      </c>
      <c r="F19" s="97">
        <v>1</v>
      </c>
      <c r="G19" s="97">
        <v>1</v>
      </c>
      <c r="H19" s="97">
        <v>1</v>
      </c>
    </row>
    <row r="20" spans="1:8" ht="12.75">
      <c r="A20" s="42" t="s">
        <v>1773</v>
      </c>
      <c r="B20" s="42" t="s">
        <v>1748</v>
      </c>
      <c r="C20" s="97">
        <v>1</v>
      </c>
      <c r="D20" s="97">
        <v>1</v>
      </c>
      <c r="E20" s="97">
        <v>1</v>
      </c>
      <c r="F20" s="97">
        <v>1</v>
      </c>
      <c r="G20" s="97">
        <v>1</v>
      </c>
      <c r="H20" s="97">
        <v>1</v>
      </c>
    </row>
    <row r="21" spans="1:8" ht="12.75">
      <c r="A21" s="42" t="s">
        <v>1772</v>
      </c>
      <c r="B21" s="42" t="s">
        <v>1748</v>
      </c>
      <c r="C21" s="97">
        <v>1</v>
      </c>
      <c r="D21" s="97">
        <v>1</v>
      </c>
      <c r="E21" s="97">
        <v>1</v>
      </c>
      <c r="F21" s="97">
        <v>1</v>
      </c>
      <c r="G21" s="97">
        <v>1</v>
      </c>
      <c r="H21" s="97">
        <v>0</v>
      </c>
    </row>
    <row r="22" spans="1:8" ht="12.75">
      <c r="A22" s="42" t="s">
        <v>1749</v>
      </c>
      <c r="B22" s="42" t="s">
        <v>1781</v>
      </c>
      <c r="C22" s="97">
        <v>1</v>
      </c>
      <c r="D22" s="97">
        <v>0</v>
      </c>
      <c r="E22" s="97">
        <v>0</v>
      </c>
      <c r="F22" s="97">
        <v>1</v>
      </c>
      <c r="G22" s="97">
        <v>1</v>
      </c>
      <c r="H22" s="97">
        <v>1</v>
      </c>
    </row>
    <row r="23" spans="1:8" ht="12.75">
      <c r="A23" s="42" t="s">
        <v>1749</v>
      </c>
      <c r="B23" s="42" t="s">
        <v>1748</v>
      </c>
      <c r="C23" s="97">
        <v>1</v>
      </c>
      <c r="D23" s="97">
        <v>1</v>
      </c>
      <c r="E23" s="97">
        <v>1</v>
      </c>
      <c r="F23" s="97">
        <v>1</v>
      </c>
      <c r="G23" s="97">
        <v>1</v>
      </c>
      <c r="H23" s="97">
        <v>1</v>
      </c>
    </row>
    <row r="24" spans="1:8" ht="12.75">
      <c r="A24" s="42" t="s">
        <v>1749</v>
      </c>
      <c r="B24" s="42" t="s">
        <v>1771</v>
      </c>
      <c r="C24" s="97">
        <v>1</v>
      </c>
      <c r="D24" s="97">
        <v>1</v>
      </c>
      <c r="E24" s="97">
        <v>1</v>
      </c>
      <c r="F24" s="97">
        <v>1</v>
      </c>
      <c r="G24" s="97">
        <v>1</v>
      </c>
      <c r="H24" s="97">
        <v>1</v>
      </c>
    </row>
    <row r="25" spans="1:8" ht="12.75">
      <c r="A25" s="42" t="s">
        <v>1700</v>
      </c>
      <c r="B25" s="42" t="s">
        <v>1748</v>
      </c>
      <c r="C25" s="97">
        <v>0</v>
      </c>
      <c r="D25" s="97">
        <v>0</v>
      </c>
      <c r="E25" s="97">
        <v>0</v>
      </c>
      <c r="F25" s="97">
        <v>0</v>
      </c>
      <c r="G25" s="97">
        <v>0</v>
      </c>
      <c r="H25" s="97">
        <v>0</v>
      </c>
    </row>
    <row r="26" spans="1:8" ht="12.75">
      <c r="A26" s="42" t="s">
        <v>1808</v>
      </c>
      <c r="B26" s="42" t="s">
        <v>1748</v>
      </c>
      <c r="C26" s="97">
        <v>0</v>
      </c>
      <c r="D26" s="97">
        <v>0</v>
      </c>
      <c r="E26" s="97">
        <v>0</v>
      </c>
      <c r="F26" s="97">
        <v>0</v>
      </c>
      <c r="G26" s="97">
        <v>0</v>
      </c>
      <c r="H26" s="97">
        <v>0</v>
      </c>
    </row>
    <row r="27" spans="1:8" ht="12.75">
      <c r="A27" s="42" t="s">
        <v>492</v>
      </c>
      <c r="B27" s="42" t="s">
        <v>1748</v>
      </c>
      <c r="C27" s="97">
        <v>0</v>
      </c>
      <c r="D27" s="97">
        <v>0</v>
      </c>
      <c r="E27" s="97">
        <v>0</v>
      </c>
      <c r="F27" s="97">
        <v>0</v>
      </c>
      <c r="G27" s="97">
        <v>0</v>
      </c>
      <c r="H27" s="97">
        <v>0</v>
      </c>
    </row>
    <row r="28" spans="1:8" ht="12.75">
      <c r="A28" s="42" t="s">
        <v>1795</v>
      </c>
      <c r="B28" s="42" t="s">
        <v>1748</v>
      </c>
      <c r="C28" s="97">
        <v>1</v>
      </c>
      <c r="D28" s="97">
        <v>1</v>
      </c>
      <c r="E28" s="97">
        <v>1</v>
      </c>
      <c r="F28" s="97">
        <v>1</v>
      </c>
      <c r="G28" s="97">
        <v>1</v>
      </c>
      <c r="H28" s="97">
        <v>1</v>
      </c>
    </row>
    <row r="29" spans="1:8" ht="12.75">
      <c r="A29" s="42" t="s">
        <v>1767</v>
      </c>
      <c r="B29" s="42" t="s">
        <v>1748</v>
      </c>
      <c r="C29" s="97">
        <v>1</v>
      </c>
      <c r="D29" s="97">
        <v>1</v>
      </c>
      <c r="E29" s="97">
        <v>1</v>
      </c>
      <c r="F29" s="97">
        <v>1</v>
      </c>
      <c r="G29" s="97">
        <v>1</v>
      </c>
      <c r="H29" s="97">
        <v>1</v>
      </c>
    </row>
    <row r="30" spans="1:8" ht="12.75">
      <c r="A30" s="42" t="s">
        <v>1803</v>
      </c>
      <c r="B30" s="42" t="s">
        <v>1748</v>
      </c>
      <c r="C30" s="97">
        <v>0</v>
      </c>
      <c r="D30" s="97">
        <v>0</v>
      </c>
      <c r="E30" s="97">
        <v>0</v>
      </c>
      <c r="F30" s="97">
        <v>0</v>
      </c>
      <c r="G30" s="97">
        <v>0</v>
      </c>
      <c r="H30" s="97">
        <v>0</v>
      </c>
    </row>
    <row r="31" spans="1:8" ht="12.75">
      <c r="A31" s="42" t="s">
        <v>493</v>
      </c>
      <c r="B31" s="42" t="s">
        <v>1748</v>
      </c>
      <c r="C31" s="97">
        <v>0</v>
      </c>
      <c r="D31" s="97">
        <v>0</v>
      </c>
      <c r="E31" s="97">
        <v>0</v>
      </c>
      <c r="F31" s="97">
        <v>0</v>
      </c>
      <c r="G31" s="97">
        <v>0</v>
      </c>
      <c r="H31" s="97">
        <v>0</v>
      </c>
    </row>
    <row r="32" spans="1:8" ht="12.75">
      <c r="A32" s="42" t="s">
        <v>1751</v>
      </c>
      <c r="B32" s="42" t="s">
        <v>1748</v>
      </c>
      <c r="C32" s="97">
        <v>0</v>
      </c>
      <c r="D32" s="97">
        <v>0</v>
      </c>
      <c r="E32" s="97">
        <v>0</v>
      </c>
      <c r="F32" s="97">
        <v>0</v>
      </c>
      <c r="G32" s="97">
        <v>1</v>
      </c>
      <c r="H32" s="97">
        <v>1</v>
      </c>
    </row>
    <row r="33" spans="1:8" ht="12.75">
      <c r="A33" s="42" t="s">
        <v>1719</v>
      </c>
      <c r="B33" s="42" t="s">
        <v>1748</v>
      </c>
      <c r="C33" s="97">
        <v>0</v>
      </c>
      <c r="D33" s="97">
        <v>0</v>
      </c>
      <c r="E33" s="97">
        <v>0</v>
      </c>
      <c r="F33" s="97">
        <v>0</v>
      </c>
      <c r="G33" s="97">
        <v>0</v>
      </c>
      <c r="H33" s="97">
        <v>0</v>
      </c>
    </row>
    <row r="34" spans="1:8" ht="12.75">
      <c r="A34" s="42" t="s">
        <v>1764</v>
      </c>
      <c r="B34" s="42" t="s">
        <v>1748</v>
      </c>
      <c r="C34" s="97">
        <v>1</v>
      </c>
      <c r="D34" s="97">
        <v>1</v>
      </c>
      <c r="E34" s="97">
        <v>1</v>
      </c>
      <c r="F34" s="97">
        <v>1</v>
      </c>
      <c r="G34" s="97">
        <v>1</v>
      </c>
      <c r="H34" s="97">
        <v>1</v>
      </c>
    </row>
    <row r="35" spans="1:8" ht="12.75">
      <c r="A35" s="42" t="s">
        <v>1760</v>
      </c>
      <c r="B35" s="42" t="s">
        <v>1748</v>
      </c>
      <c r="C35" s="97">
        <v>1</v>
      </c>
      <c r="D35" s="97">
        <v>1</v>
      </c>
      <c r="E35" s="97">
        <v>1</v>
      </c>
      <c r="F35" s="97">
        <v>1</v>
      </c>
      <c r="G35" s="97">
        <v>1</v>
      </c>
      <c r="H35" s="97">
        <v>1</v>
      </c>
    </row>
    <row r="36" spans="1:8" ht="12.75">
      <c r="A36" s="42" t="s">
        <v>730</v>
      </c>
      <c r="B36" s="42" t="s">
        <v>1748</v>
      </c>
      <c r="C36" s="97">
        <v>0</v>
      </c>
      <c r="D36" s="97">
        <v>0</v>
      </c>
      <c r="E36" s="97">
        <v>0</v>
      </c>
      <c r="F36" s="97">
        <v>0</v>
      </c>
      <c r="G36" s="97">
        <v>0</v>
      </c>
      <c r="H36" s="97">
        <v>0</v>
      </c>
    </row>
    <row r="37" spans="1:8" ht="12.75">
      <c r="A37" s="42" t="s">
        <v>489</v>
      </c>
      <c r="B37" s="42" t="s">
        <v>1748</v>
      </c>
      <c r="C37" s="97">
        <v>0</v>
      </c>
      <c r="D37" s="97">
        <v>0</v>
      </c>
      <c r="E37" s="97">
        <v>0</v>
      </c>
      <c r="F37" s="97">
        <v>0</v>
      </c>
      <c r="G37" s="97">
        <v>0</v>
      </c>
      <c r="H37" s="97">
        <v>0</v>
      </c>
    </row>
    <row r="38" spans="1:8" ht="12.75">
      <c r="A38" s="42" t="s">
        <v>1707</v>
      </c>
      <c r="B38" s="42" t="s">
        <v>1748</v>
      </c>
      <c r="C38" s="97">
        <v>1</v>
      </c>
      <c r="D38" s="97">
        <v>1</v>
      </c>
      <c r="E38" s="97">
        <v>1</v>
      </c>
      <c r="F38" s="97">
        <v>1</v>
      </c>
      <c r="G38" s="97">
        <v>1</v>
      </c>
      <c r="H38" s="97">
        <v>1</v>
      </c>
    </row>
    <row r="39" spans="1:8" ht="12.75">
      <c r="A39" s="42" t="s">
        <v>1765</v>
      </c>
      <c r="B39" s="42" t="s">
        <v>1748</v>
      </c>
      <c r="C39" s="97">
        <v>1</v>
      </c>
      <c r="D39" s="97">
        <v>1</v>
      </c>
      <c r="E39" s="97">
        <v>1</v>
      </c>
      <c r="F39" s="97">
        <v>1</v>
      </c>
      <c r="G39" s="97">
        <v>1</v>
      </c>
      <c r="H39" s="97">
        <v>1</v>
      </c>
    </row>
    <row r="40" spans="1:8" ht="12.75">
      <c r="A40" s="42" t="s">
        <v>1768</v>
      </c>
      <c r="B40" s="42" t="s">
        <v>1748</v>
      </c>
      <c r="C40" s="97">
        <v>0</v>
      </c>
      <c r="D40" s="97">
        <v>0</v>
      </c>
      <c r="E40" s="97">
        <v>0</v>
      </c>
      <c r="F40" s="97">
        <v>0</v>
      </c>
      <c r="G40" s="97">
        <v>0</v>
      </c>
      <c r="H40" s="97">
        <v>0</v>
      </c>
    </row>
    <row r="41" spans="1:8" ht="12.75">
      <c r="A41" s="42" t="s">
        <v>494</v>
      </c>
      <c r="B41" s="42" t="s">
        <v>1748</v>
      </c>
      <c r="C41" s="97">
        <v>0</v>
      </c>
      <c r="D41" s="97">
        <v>0</v>
      </c>
      <c r="E41" s="97">
        <v>0</v>
      </c>
      <c r="F41" s="97">
        <v>0</v>
      </c>
      <c r="G41" s="97">
        <v>0</v>
      </c>
      <c r="H41" s="97">
        <v>0</v>
      </c>
    </row>
    <row r="42" spans="1:8" ht="12.75">
      <c r="A42" s="42" t="s">
        <v>1126</v>
      </c>
      <c r="B42" s="42" t="s">
        <v>1748</v>
      </c>
      <c r="C42" s="97" t="s">
        <v>1664</v>
      </c>
      <c r="D42" s="97" t="s">
        <v>1664</v>
      </c>
      <c r="E42" s="97" t="s">
        <v>1664</v>
      </c>
      <c r="F42" s="97" t="s">
        <v>1664</v>
      </c>
      <c r="G42" s="97" t="s">
        <v>1664</v>
      </c>
      <c r="H42" s="97" t="s">
        <v>1664</v>
      </c>
    </row>
    <row r="43" spans="1:8" ht="12.75">
      <c r="A43" s="42" t="s">
        <v>1715</v>
      </c>
      <c r="B43" s="42" t="s">
        <v>1748</v>
      </c>
      <c r="C43" s="97">
        <v>0</v>
      </c>
      <c r="D43" s="97">
        <v>0</v>
      </c>
      <c r="E43" s="97">
        <v>0</v>
      </c>
      <c r="F43" s="97">
        <v>0</v>
      </c>
      <c r="G43" s="97">
        <v>0</v>
      </c>
      <c r="H43" s="97">
        <v>0</v>
      </c>
    </row>
    <row r="44" spans="1:8" ht="12.75">
      <c r="A44" s="42" t="s">
        <v>1294</v>
      </c>
      <c r="B44" s="42" t="s">
        <v>1748</v>
      </c>
      <c r="C44" s="97">
        <v>0</v>
      </c>
      <c r="D44" s="97">
        <v>0</v>
      </c>
      <c r="E44" s="97">
        <v>0</v>
      </c>
      <c r="F44" s="97">
        <v>0</v>
      </c>
      <c r="G44" s="97">
        <v>0</v>
      </c>
      <c r="H44" s="97">
        <v>0</v>
      </c>
    </row>
    <row r="45" spans="1:8" ht="12.75">
      <c r="A45" s="42" t="s">
        <v>1787</v>
      </c>
      <c r="B45" s="42" t="s">
        <v>1748</v>
      </c>
      <c r="C45" s="97">
        <v>1</v>
      </c>
      <c r="D45" s="97">
        <v>1</v>
      </c>
      <c r="E45" s="97">
        <v>1</v>
      </c>
      <c r="F45" s="97">
        <v>1</v>
      </c>
      <c r="G45" s="97">
        <v>1</v>
      </c>
      <c r="H45" s="97">
        <v>1</v>
      </c>
    </row>
    <row r="46" spans="1:8" ht="12.75">
      <c r="A46" s="42" t="s">
        <v>490</v>
      </c>
      <c r="B46" s="42" t="s">
        <v>1748</v>
      </c>
      <c r="C46" s="97">
        <v>0</v>
      </c>
      <c r="D46" s="97">
        <v>0</v>
      </c>
      <c r="E46" s="97">
        <v>1</v>
      </c>
      <c r="F46" s="97">
        <v>1</v>
      </c>
      <c r="G46" s="97">
        <v>1</v>
      </c>
      <c r="H46" s="97">
        <v>1</v>
      </c>
    </row>
    <row r="47" spans="1:8" ht="12.75">
      <c r="A47" s="42" t="s">
        <v>495</v>
      </c>
      <c r="B47" s="42" t="s">
        <v>1748</v>
      </c>
      <c r="C47" s="97">
        <v>0</v>
      </c>
      <c r="D47" s="97">
        <v>0</v>
      </c>
      <c r="E47" s="97">
        <v>0</v>
      </c>
      <c r="F47" s="97">
        <v>0</v>
      </c>
      <c r="G47" s="97">
        <v>0</v>
      </c>
      <c r="H47" s="97">
        <v>0</v>
      </c>
    </row>
    <row r="48" spans="1:8" ht="12.75">
      <c r="A48" s="42" t="s">
        <v>1755</v>
      </c>
      <c r="B48" s="42" t="s">
        <v>1748</v>
      </c>
      <c r="C48" s="97">
        <v>1</v>
      </c>
      <c r="D48" s="97">
        <v>1</v>
      </c>
      <c r="E48" s="97">
        <v>1</v>
      </c>
      <c r="F48" s="97">
        <v>1</v>
      </c>
      <c r="G48" s="97">
        <v>1</v>
      </c>
      <c r="H48" s="97">
        <v>1</v>
      </c>
    </row>
    <row r="49" spans="1:8" ht="12.75">
      <c r="A49" s="42" t="s">
        <v>1798</v>
      </c>
      <c r="B49" s="42" t="s">
        <v>1748</v>
      </c>
      <c r="C49" s="97">
        <v>1</v>
      </c>
      <c r="D49" s="97">
        <v>1</v>
      </c>
      <c r="E49" s="97">
        <v>1</v>
      </c>
      <c r="F49" s="97">
        <v>1</v>
      </c>
      <c r="G49" s="97">
        <v>1</v>
      </c>
      <c r="H49" s="97">
        <v>1</v>
      </c>
    </row>
    <row r="50" spans="1:8" ht="12.75">
      <c r="A50" s="42" t="s">
        <v>496</v>
      </c>
      <c r="B50" s="42" t="s">
        <v>1748</v>
      </c>
      <c r="C50" s="97">
        <v>0</v>
      </c>
      <c r="D50" s="97">
        <v>0</v>
      </c>
      <c r="E50" s="97">
        <v>0</v>
      </c>
      <c r="F50" s="97">
        <v>0</v>
      </c>
      <c r="G50" s="97">
        <v>0</v>
      </c>
      <c r="H50" s="97">
        <v>0</v>
      </c>
    </row>
    <row r="51" spans="1:8" ht="12.75">
      <c r="A51" s="42" t="s">
        <v>1705</v>
      </c>
      <c r="B51" s="42" t="s">
        <v>1748</v>
      </c>
      <c r="C51" s="97">
        <v>0</v>
      </c>
      <c r="D51" s="97">
        <v>0</v>
      </c>
      <c r="E51" s="97">
        <v>0</v>
      </c>
      <c r="F51" s="97">
        <v>0</v>
      </c>
      <c r="G51" s="97">
        <v>0</v>
      </c>
      <c r="H51" s="97">
        <v>0</v>
      </c>
    </row>
    <row r="52" spans="1:8" ht="12.75">
      <c r="A52" s="42" t="s">
        <v>1734</v>
      </c>
      <c r="B52" s="42" t="s">
        <v>1748</v>
      </c>
      <c r="C52" s="97">
        <v>0</v>
      </c>
      <c r="D52" s="97">
        <v>0</v>
      </c>
      <c r="E52" s="97">
        <v>0</v>
      </c>
      <c r="F52" s="97">
        <v>0</v>
      </c>
      <c r="G52" s="97">
        <v>0</v>
      </c>
      <c r="H52" s="97">
        <v>0</v>
      </c>
    </row>
    <row r="53" spans="1:8" ht="12.75">
      <c r="A53" s="42" t="s">
        <v>1783</v>
      </c>
      <c r="B53" s="42" t="s">
        <v>1748</v>
      </c>
      <c r="C53" s="97">
        <v>1</v>
      </c>
      <c r="D53" s="97">
        <v>1</v>
      </c>
      <c r="E53" s="97">
        <v>1</v>
      </c>
      <c r="F53" s="97">
        <v>1</v>
      </c>
      <c r="G53" s="97">
        <v>1</v>
      </c>
      <c r="H53" s="97">
        <v>1</v>
      </c>
    </row>
    <row r="54" spans="1:8" ht="12.75">
      <c r="A54" s="42" t="s">
        <v>497</v>
      </c>
      <c r="B54" s="42" t="s">
        <v>1748</v>
      </c>
      <c r="C54" s="97">
        <v>0</v>
      </c>
      <c r="D54" s="97">
        <v>0</v>
      </c>
      <c r="E54" s="97">
        <v>0</v>
      </c>
      <c r="F54" s="97">
        <v>0</v>
      </c>
      <c r="G54" s="97">
        <v>0</v>
      </c>
      <c r="H54" s="97">
        <v>0</v>
      </c>
    </row>
    <row r="55" spans="1:8" ht="12.75">
      <c r="A55" s="42" t="s">
        <v>1778</v>
      </c>
      <c r="B55" s="42" t="s">
        <v>1748</v>
      </c>
      <c r="C55" s="97">
        <v>0</v>
      </c>
      <c r="D55" s="97">
        <v>0</v>
      </c>
      <c r="E55" s="97">
        <v>0</v>
      </c>
      <c r="F55" s="97">
        <v>0</v>
      </c>
      <c r="G55" s="97">
        <v>0</v>
      </c>
      <c r="H55" s="97">
        <v>0</v>
      </c>
    </row>
    <row r="56" spans="1:8" ht="12.75">
      <c r="A56" s="42" t="s">
        <v>1741</v>
      </c>
      <c r="B56" s="42" t="s">
        <v>1748</v>
      </c>
      <c r="C56" s="97">
        <v>0</v>
      </c>
      <c r="D56" s="97">
        <v>1</v>
      </c>
      <c r="E56" s="97">
        <v>1</v>
      </c>
      <c r="F56" s="97">
        <v>1</v>
      </c>
      <c r="G56" s="97">
        <v>1</v>
      </c>
      <c r="H56" s="97">
        <v>1</v>
      </c>
    </row>
    <row r="57" spans="1:8" ht="12.75">
      <c r="A57" s="42" t="s">
        <v>1757</v>
      </c>
      <c r="B57" s="42" t="s">
        <v>1748</v>
      </c>
      <c r="C57" s="97">
        <v>1</v>
      </c>
      <c r="D57" s="97">
        <v>1</v>
      </c>
      <c r="E57" s="97">
        <v>1</v>
      </c>
      <c r="F57" s="97">
        <v>1</v>
      </c>
      <c r="G57" s="97">
        <v>1</v>
      </c>
      <c r="H57" s="97">
        <v>1</v>
      </c>
    </row>
    <row r="58" spans="1:8" ht="12.75">
      <c r="A58" s="42" t="s">
        <v>1696</v>
      </c>
      <c r="B58" s="42" t="s">
        <v>1748</v>
      </c>
      <c r="C58" s="97">
        <v>0</v>
      </c>
      <c r="D58" s="97">
        <v>0</v>
      </c>
      <c r="E58" s="97">
        <v>0</v>
      </c>
      <c r="F58" s="97">
        <v>0</v>
      </c>
      <c r="G58" s="97">
        <v>0</v>
      </c>
      <c r="H58" s="97">
        <v>0</v>
      </c>
    </row>
    <row r="59" spans="1:8" ht="12.75">
      <c r="A59" s="42" t="s">
        <v>1709</v>
      </c>
      <c r="B59" s="42" t="s">
        <v>1748</v>
      </c>
      <c r="C59" s="97">
        <v>1</v>
      </c>
      <c r="D59" s="97">
        <v>1</v>
      </c>
      <c r="E59" s="97">
        <v>0</v>
      </c>
      <c r="F59" s="97">
        <v>0</v>
      </c>
      <c r="G59" s="97">
        <v>0</v>
      </c>
      <c r="H59" s="97">
        <v>0</v>
      </c>
    </row>
    <row r="60" spans="1:8" ht="12.75">
      <c r="A60" s="42" t="s">
        <v>738</v>
      </c>
      <c r="B60" s="42" t="s">
        <v>1748</v>
      </c>
      <c r="C60" s="52">
        <v>0</v>
      </c>
      <c r="D60" s="97">
        <v>0</v>
      </c>
      <c r="E60" s="97">
        <v>0</v>
      </c>
      <c r="F60" s="97">
        <v>0</v>
      </c>
      <c r="G60" s="97">
        <v>0</v>
      </c>
      <c r="H60" s="97">
        <v>0</v>
      </c>
    </row>
    <row r="61" spans="1:8" ht="12.75">
      <c r="A61" s="42" t="s">
        <v>1418</v>
      </c>
      <c r="B61" s="42" t="s">
        <v>1748</v>
      </c>
      <c r="C61" s="52">
        <v>0</v>
      </c>
      <c r="D61" s="97">
        <v>0</v>
      </c>
      <c r="E61" s="97">
        <v>0</v>
      </c>
      <c r="F61" s="97">
        <v>1</v>
      </c>
      <c r="G61" s="97">
        <v>1</v>
      </c>
      <c r="H61" s="97">
        <v>1</v>
      </c>
    </row>
    <row r="62" spans="1:8" ht="12.75">
      <c r="A62" s="42" t="s">
        <v>498</v>
      </c>
      <c r="B62" s="42" t="s">
        <v>1748</v>
      </c>
      <c r="C62" s="52">
        <v>0</v>
      </c>
      <c r="D62" s="97">
        <v>0</v>
      </c>
      <c r="E62" s="97">
        <v>0</v>
      </c>
      <c r="F62" s="97">
        <v>0</v>
      </c>
      <c r="G62" s="97">
        <v>0</v>
      </c>
      <c r="H62" s="97">
        <v>0</v>
      </c>
    </row>
    <row r="63" spans="1:8" ht="12.75">
      <c r="A63" s="42" t="s">
        <v>1774</v>
      </c>
      <c r="B63" s="42" t="s">
        <v>1748</v>
      </c>
      <c r="C63" s="52">
        <v>0</v>
      </c>
      <c r="D63" s="97">
        <v>0</v>
      </c>
      <c r="E63" s="97">
        <v>0</v>
      </c>
      <c r="F63" s="97">
        <v>0</v>
      </c>
      <c r="G63" s="97">
        <v>0</v>
      </c>
      <c r="H63" s="97">
        <v>0</v>
      </c>
    </row>
    <row r="64" spans="1:8" ht="12.75">
      <c r="A64" s="42" t="s">
        <v>1776</v>
      </c>
      <c r="B64" s="42" t="s">
        <v>1748</v>
      </c>
      <c r="C64" s="52">
        <v>0</v>
      </c>
      <c r="D64" s="97">
        <v>0</v>
      </c>
      <c r="E64" s="97">
        <v>0</v>
      </c>
      <c r="F64" s="97">
        <v>0</v>
      </c>
      <c r="G64" s="97">
        <v>0</v>
      </c>
      <c r="H64" s="97">
        <v>0</v>
      </c>
    </row>
    <row r="65" spans="1:8" ht="12.75">
      <c r="A65" s="42" t="s">
        <v>1762</v>
      </c>
      <c r="B65" s="42" t="s">
        <v>1748</v>
      </c>
      <c r="C65" s="52">
        <v>1</v>
      </c>
      <c r="D65" s="97">
        <v>1</v>
      </c>
      <c r="E65" s="97">
        <v>1</v>
      </c>
      <c r="F65" s="97">
        <v>1</v>
      </c>
      <c r="G65" s="97">
        <v>1</v>
      </c>
      <c r="H65" s="97">
        <v>1</v>
      </c>
    </row>
    <row r="66" spans="1:8" ht="12.75">
      <c r="A66" s="42" t="s">
        <v>1739</v>
      </c>
      <c r="B66" s="42" t="s">
        <v>1748</v>
      </c>
      <c r="C66" s="52">
        <v>0</v>
      </c>
      <c r="D66" s="97">
        <v>0</v>
      </c>
      <c r="E66" s="97">
        <v>0</v>
      </c>
      <c r="F66" s="97">
        <v>0</v>
      </c>
      <c r="G66" s="97">
        <v>0</v>
      </c>
      <c r="H66" s="97">
        <v>0</v>
      </c>
    </row>
    <row r="67" spans="1:8" ht="12.75">
      <c r="A67" s="42" t="s">
        <v>1791</v>
      </c>
      <c r="B67" s="42" t="s">
        <v>1748</v>
      </c>
      <c r="C67" s="52">
        <v>1</v>
      </c>
      <c r="D67" s="97">
        <v>1</v>
      </c>
      <c r="E67" s="97">
        <v>1</v>
      </c>
      <c r="F67" s="97">
        <v>1</v>
      </c>
      <c r="G67" s="97">
        <v>1</v>
      </c>
      <c r="H67" s="97">
        <v>1</v>
      </c>
    </row>
    <row r="68" spans="1:8" ht="12.75">
      <c r="A68" s="42" t="s">
        <v>1703</v>
      </c>
      <c r="B68" s="42" t="s">
        <v>1748</v>
      </c>
      <c r="C68" s="52">
        <v>0</v>
      </c>
      <c r="D68" s="97">
        <v>0</v>
      </c>
      <c r="E68" s="97">
        <v>0</v>
      </c>
      <c r="F68" s="97">
        <v>0</v>
      </c>
      <c r="G68" s="97">
        <v>0</v>
      </c>
      <c r="H68" s="97">
        <v>0</v>
      </c>
    </row>
    <row r="69" spans="1:8" ht="12.75">
      <c r="A69" s="13"/>
      <c r="B69" s="13"/>
      <c r="C69" s="35"/>
      <c r="D69" s="35"/>
      <c r="E69" s="35"/>
      <c r="F69" s="35"/>
      <c r="G69" s="35"/>
      <c r="H69" s="35"/>
    </row>
    <row r="70" spans="1:8" ht="37.5" customHeight="1">
      <c r="A70" s="13" t="s">
        <v>932</v>
      </c>
      <c r="B70" s="13"/>
      <c r="C70" s="35"/>
      <c r="D70" s="35"/>
      <c r="E70" s="35"/>
      <c r="F70" s="35"/>
      <c r="G70" s="35"/>
      <c r="H70" s="35"/>
    </row>
  </sheetData>
  <mergeCells count="1">
    <mergeCell ref="A1:H1"/>
  </mergeCells>
  <printOptions horizontalCentered="1"/>
  <pageMargins left="0.7874015748031497" right="0.3937007874015748" top="0.984251968503937" bottom="0.82" header="0.5905511811023623" footer="0.3937007874015748"/>
  <pageSetup horizontalDpi="300" verticalDpi="300" orientation="portrait" r:id="rId1"/>
  <headerFooter alignWithMargins="0">
    <oddHeader>&amp;C&amp;"Arial,Bold"&amp;12AS 12.62.130.  REPORTING OF UNIFORM CRIME INFORMATION</oddHeader>
    <oddFooter>&amp;L&amp;8&amp;F  &amp;A&amp;R&amp;8&amp;P of &amp;N</oddFooter>
  </headerFooter>
</worksheet>
</file>

<file path=xl/worksheets/sheet24.xml><?xml version="1.0" encoding="utf-8"?>
<worksheet xmlns="http://schemas.openxmlformats.org/spreadsheetml/2006/main" xmlns:r="http://schemas.openxmlformats.org/officeDocument/2006/relationships">
  <dimension ref="A1:G61"/>
  <sheetViews>
    <sheetView workbookViewId="0" topLeftCell="A1">
      <selection activeCell="A9" sqref="A9"/>
    </sheetView>
  </sheetViews>
  <sheetFormatPr defaultColWidth="9.140625" defaultRowHeight="12.75"/>
  <cols>
    <col min="1" max="1" width="29.421875" style="4" customWidth="1"/>
    <col min="2" max="2" width="13.8515625" style="126" customWidth="1"/>
    <col min="3" max="3" width="13.57421875" style="0" customWidth="1"/>
  </cols>
  <sheetData>
    <row r="1" spans="1:7" ht="43.5" customHeight="1">
      <c r="A1" s="713" t="s">
        <v>1052</v>
      </c>
      <c r="B1" s="713"/>
      <c r="C1" s="713"/>
      <c r="D1" s="713"/>
      <c r="E1" s="713"/>
      <c r="F1" s="713"/>
      <c r="G1" s="713"/>
    </row>
    <row r="2" spans="1:7" ht="50.25" customHeight="1">
      <c r="A2" s="713" t="s">
        <v>1074</v>
      </c>
      <c r="B2" s="713"/>
      <c r="C2" s="713"/>
      <c r="D2" s="713"/>
      <c r="E2" s="713"/>
      <c r="F2" s="713"/>
      <c r="G2" s="713"/>
    </row>
    <row r="3" spans="1:7" ht="39" customHeight="1">
      <c r="A3" s="713" t="s">
        <v>1136</v>
      </c>
      <c r="B3" s="713"/>
      <c r="C3" s="713"/>
      <c r="D3" s="713"/>
      <c r="E3" s="713"/>
      <c r="F3" s="713"/>
      <c r="G3" s="713"/>
    </row>
    <row r="4" spans="1:7" ht="39" customHeight="1">
      <c r="A4" s="722" t="s">
        <v>1053</v>
      </c>
      <c r="B4" s="722"/>
      <c r="C4" s="4"/>
      <c r="D4" s="4"/>
      <c r="E4" s="4"/>
      <c r="F4" s="4"/>
      <c r="G4" s="4"/>
    </row>
    <row r="5" spans="1:7" ht="28.5" customHeight="1">
      <c r="A5" s="516" t="s">
        <v>1135</v>
      </c>
      <c r="B5" s="517" t="s">
        <v>1054</v>
      </c>
      <c r="C5" s="531"/>
      <c r="D5" s="721" t="s">
        <v>1134</v>
      </c>
      <c r="E5" s="721"/>
      <c r="F5" s="721"/>
      <c r="G5" s="721"/>
    </row>
    <row r="6" spans="1:5" ht="12.75">
      <c r="A6" s="4" t="s">
        <v>868</v>
      </c>
      <c r="B6" s="126">
        <v>0</v>
      </c>
      <c r="D6" s="515"/>
      <c r="E6" s="513"/>
    </row>
    <row r="7" spans="1:5" ht="12.75">
      <c r="A7" s="4" t="s">
        <v>267</v>
      </c>
      <c r="B7" s="126">
        <v>0</v>
      </c>
      <c r="E7" s="514"/>
    </row>
    <row r="8" spans="1:2" ht="12.75">
      <c r="A8" s="4" t="s">
        <v>1301</v>
      </c>
      <c r="B8" s="126">
        <v>0</v>
      </c>
    </row>
    <row r="9" spans="1:2" ht="12.75">
      <c r="A9" s="4" t="s">
        <v>1129</v>
      </c>
      <c r="B9" s="126">
        <v>0</v>
      </c>
    </row>
    <row r="10" spans="1:2" ht="12.75">
      <c r="A10" s="4" t="s">
        <v>1406</v>
      </c>
      <c r="B10" s="126">
        <v>0</v>
      </c>
    </row>
    <row r="11" spans="1:2" ht="12.75">
      <c r="A11" s="4" t="s">
        <v>1130</v>
      </c>
      <c r="B11" s="126">
        <v>0</v>
      </c>
    </row>
    <row r="12" spans="1:2" ht="12.75">
      <c r="A12" s="4" t="s">
        <v>559</v>
      </c>
      <c r="B12" s="126">
        <v>0</v>
      </c>
    </row>
    <row r="13" spans="1:2" ht="12.75">
      <c r="A13" s="4" t="s">
        <v>257</v>
      </c>
      <c r="B13" s="126">
        <v>0.01</v>
      </c>
    </row>
    <row r="14" spans="1:2" ht="12.75">
      <c r="A14" s="4" t="s">
        <v>1287</v>
      </c>
      <c r="B14" s="126">
        <v>0.02</v>
      </c>
    </row>
    <row r="15" spans="1:2" ht="12.75">
      <c r="A15" s="4" t="s">
        <v>1321</v>
      </c>
      <c r="B15" s="126">
        <v>0.02</v>
      </c>
    </row>
    <row r="16" spans="1:2" ht="12.75">
      <c r="A16" s="4" t="s">
        <v>1331</v>
      </c>
      <c r="B16" s="126">
        <v>0.04</v>
      </c>
    </row>
    <row r="17" spans="1:2" ht="12.75">
      <c r="A17" s="4" t="s">
        <v>632</v>
      </c>
      <c r="B17" s="126">
        <v>0.05</v>
      </c>
    </row>
    <row r="18" spans="1:2" ht="12.75">
      <c r="A18" s="4" t="s">
        <v>857</v>
      </c>
      <c r="B18" s="126">
        <v>0.05</v>
      </c>
    </row>
    <row r="19" spans="1:2" ht="12.75">
      <c r="A19" s="4" t="s">
        <v>1408</v>
      </c>
      <c r="B19" s="126">
        <v>0.05</v>
      </c>
    </row>
    <row r="20" spans="1:2" ht="12.75">
      <c r="A20" s="4" t="s">
        <v>557</v>
      </c>
      <c r="B20" s="126">
        <v>0.05</v>
      </c>
    </row>
    <row r="21" spans="1:2" ht="12.75">
      <c r="A21" s="4" t="s">
        <v>1370</v>
      </c>
      <c r="B21" s="126">
        <v>0.06</v>
      </c>
    </row>
    <row r="22" spans="1:2" ht="12.75">
      <c r="A22" s="4" t="s">
        <v>1311</v>
      </c>
      <c r="B22" s="126">
        <v>0.06</v>
      </c>
    </row>
    <row r="23" spans="1:2" ht="12.75">
      <c r="A23" s="4" t="s">
        <v>634</v>
      </c>
      <c r="B23" s="126">
        <v>0.06</v>
      </c>
    </row>
    <row r="24" spans="1:2" ht="12.75">
      <c r="A24" s="4" t="s">
        <v>822</v>
      </c>
      <c r="B24" s="126">
        <v>0.09</v>
      </c>
    </row>
    <row r="25" spans="1:2" ht="12.75">
      <c r="A25" s="4" t="s">
        <v>555</v>
      </c>
      <c r="B25" s="126">
        <v>0.09</v>
      </c>
    </row>
    <row r="26" spans="1:2" ht="12.75">
      <c r="A26" s="4" t="s">
        <v>273</v>
      </c>
      <c r="B26" s="126">
        <v>0.1</v>
      </c>
    </row>
    <row r="27" spans="1:2" ht="12.75">
      <c r="A27" s="4" t="s">
        <v>1513</v>
      </c>
      <c r="B27" s="126">
        <v>0.2</v>
      </c>
    </row>
    <row r="28" spans="1:2" ht="12.75">
      <c r="A28" s="4" t="s">
        <v>1400</v>
      </c>
      <c r="B28" s="126">
        <v>0.25</v>
      </c>
    </row>
    <row r="29" spans="1:2" ht="12.75">
      <c r="A29" s="4" t="s">
        <v>269</v>
      </c>
      <c r="B29" s="126">
        <v>0.26</v>
      </c>
    </row>
    <row r="30" spans="1:2" ht="12.75">
      <c r="A30" s="4" t="s">
        <v>1644</v>
      </c>
      <c r="B30" s="126" t="s">
        <v>1133</v>
      </c>
    </row>
    <row r="31" spans="1:2" ht="12.75">
      <c r="A31" s="4" t="s">
        <v>610</v>
      </c>
      <c r="B31" s="126" t="s">
        <v>1133</v>
      </c>
    </row>
    <row r="32" spans="1:2" ht="12.75">
      <c r="A32" s="4" t="s">
        <v>259</v>
      </c>
      <c r="B32" s="126" t="s">
        <v>1133</v>
      </c>
    </row>
    <row r="33" spans="1:2" ht="12.75">
      <c r="A33" s="4" t="s">
        <v>1289</v>
      </c>
      <c r="B33" s="126" t="s">
        <v>1133</v>
      </c>
    </row>
    <row r="34" spans="1:2" ht="12.75">
      <c r="A34" s="4" t="s">
        <v>263</v>
      </c>
      <c r="B34" s="126" t="s">
        <v>1133</v>
      </c>
    </row>
    <row r="35" spans="1:2" ht="12.75">
      <c r="A35" s="4" t="s">
        <v>1511</v>
      </c>
      <c r="B35" s="126" t="s">
        <v>1133</v>
      </c>
    </row>
    <row r="36" spans="1:2" ht="12.75">
      <c r="A36" s="4" t="s">
        <v>586</v>
      </c>
      <c r="B36" s="126" t="s">
        <v>1133</v>
      </c>
    </row>
    <row r="37" spans="1:2" ht="12.75">
      <c r="A37" s="4" t="s">
        <v>640</v>
      </c>
      <c r="B37" s="126" t="s">
        <v>1133</v>
      </c>
    </row>
    <row r="38" spans="1:2" ht="12.75">
      <c r="A38" s="4" t="s">
        <v>612</v>
      </c>
      <c r="B38" s="126" t="s">
        <v>1133</v>
      </c>
    </row>
    <row r="39" spans="1:2" ht="12.75">
      <c r="A39" s="4" t="s">
        <v>1131</v>
      </c>
      <c r="B39" s="126" t="s">
        <v>1133</v>
      </c>
    </row>
    <row r="40" spans="1:2" ht="12.75">
      <c r="A40" s="4" t="s">
        <v>1132</v>
      </c>
      <c r="B40" s="126" t="s">
        <v>1133</v>
      </c>
    </row>
    <row r="41" spans="1:2" ht="12.75">
      <c r="A41" s="4" t="s">
        <v>1504</v>
      </c>
      <c r="B41" s="126" t="s">
        <v>1133</v>
      </c>
    </row>
    <row r="42" spans="1:2" ht="12.75">
      <c r="A42" s="4" t="s">
        <v>872</v>
      </c>
      <c r="B42" s="126" t="s">
        <v>1133</v>
      </c>
    </row>
    <row r="43" spans="1:2" ht="12.75">
      <c r="A43" s="4" t="s">
        <v>863</v>
      </c>
      <c r="B43" s="126" t="s">
        <v>1133</v>
      </c>
    </row>
    <row r="44" spans="1:2" ht="12.75">
      <c r="A44" s="4" t="s">
        <v>470</v>
      </c>
      <c r="B44" s="126" t="s">
        <v>1133</v>
      </c>
    </row>
    <row r="45" spans="1:2" ht="12.75">
      <c r="A45" s="4" t="s">
        <v>1650</v>
      </c>
      <c r="B45" s="126" t="s">
        <v>1133</v>
      </c>
    </row>
    <row r="46" spans="1:2" ht="12.75">
      <c r="A46" s="4" t="s">
        <v>1652</v>
      </c>
      <c r="B46" s="126" t="s">
        <v>1133</v>
      </c>
    </row>
    <row r="47" spans="1:2" ht="12.75">
      <c r="A47" s="4" t="s">
        <v>456</v>
      </c>
      <c r="B47" s="126" t="s">
        <v>1133</v>
      </c>
    </row>
    <row r="48" spans="1:2" ht="12.75">
      <c r="A48" s="4" t="s">
        <v>474</v>
      </c>
      <c r="B48" s="126" t="s">
        <v>1133</v>
      </c>
    </row>
    <row r="49" spans="1:2" ht="12.75">
      <c r="A49" s="4" t="s">
        <v>588</v>
      </c>
      <c r="B49" s="126" t="s">
        <v>1133</v>
      </c>
    </row>
    <row r="50" spans="1:2" ht="12.75">
      <c r="A50" s="4" t="s">
        <v>642</v>
      </c>
      <c r="B50" s="126" t="s">
        <v>1133</v>
      </c>
    </row>
    <row r="51" spans="1:2" ht="12.75">
      <c r="A51" s="4" t="s">
        <v>869</v>
      </c>
      <c r="B51" s="126" t="s">
        <v>1133</v>
      </c>
    </row>
    <row r="52" spans="1:2" ht="12.75">
      <c r="A52" s="4" t="s">
        <v>859</v>
      </c>
      <c r="B52" s="126" t="s">
        <v>1133</v>
      </c>
    </row>
    <row r="53" spans="1:2" ht="12.75">
      <c r="A53" s="4" t="s">
        <v>821</v>
      </c>
      <c r="B53" s="126" t="s">
        <v>1133</v>
      </c>
    </row>
    <row r="54" spans="1:2" ht="12.75">
      <c r="A54" s="4" t="s">
        <v>821</v>
      </c>
      <c r="B54" s="126" t="s">
        <v>1133</v>
      </c>
    </row>
    <row r="55" spans="1:2" ht="12.75">
      <c r="A55" s="4" t="s">
        <v>577</v>
      </c>
      <c r="B55" s="126" t="s">
        <v>1133</v>
      </c>
    </row>
    <row r="56" spans="1:2" ht="12.75">
      <c r="A56" s="4" t="s">
        <v>1632</v>
      </c>
      <c r="B56" s="126" t="s">
        <v>1133</v>
      </c>
    </row>
    <row r="57" spans="1:2" ht="12.75">
      <c r="A57" s="4" t="s">
        <v>1818</v>
      </c>
      <c r="B57" s="126" t="s">
        <v>1133</v>
      </c>
    </row>
    <row r="58" spans="1:2" ht="12.75">
      <c r="A58" s="4" t="s">
        <v>862</v>
      </c>
      <c r="B58" s="126" t="s">
        <v>1133</v>
      </c>
    </row>
    <row r="59" spans="1:2" ht="12.75">
      <c r="A59" s="4" t="s">
        <v>567</v>
      </c>
      <c r="B59" s="126" t="s">
        <v>1133</v>
      </c>
    </row>
    <row r="60" spans="1:2" ht="12.75">
      <c r="A60" s="4" t="s">
        <v>573</v>
      </c>
      <c r="B60" s="126" t="s">
        <v>1133</v>
      </c>
    </row>
    <row r="61" spans="1:2" ht="12.75">
      <c r="A61" s="4" t="s">
        <v>861</v>
      </c>
      <c r="B61" s="126" t="s">
        <v>1133</v>
      </c>
    </row>
  </sheetData>
  <mergeCells count="5">
    <mergeCell ref="D5:G5"/>
    <mergeCell ref="A1:G1"/>
    <mergeCell ref="A2:G2"/>
    <mergeCell ref="A3:G3"/>
    <mergeCell ref="A4:B4"/>
  </mergeCells>
  <printOptions horizontalCentered="1"/>
  <pageMargins left="0.43" right="0.3937007874015748" top="0.88" bottom="0.71" header="0.48" footer="0.3937007874015748"/>
  <pageSetup horizontalDpi="300" verticalDpi="300" orientation="portrait" r:id="rId1"/>
  <headerFooter alignWithMargins="0">
    <oddHeader xml:space="preserve">&amp;C&amp;"Arial,Bold"&amp;12AS 12.62.140.  REPORTING OF WANTED PERSONS/STOLEN PROPERTY  </oddHeader>
    <oddFooter>&amp;L&amp;8&amp;F  &amp;A&amp;R&amp;8&amp;P of &amp;N</oddFooter>
  </headerFooter>
</worksheet>
</file>

<file path=xl/worksheets/sheet25.xml><?xml version="1.0" encoding="utf-8"?>
<worksheet xmlns="http://schemas.openxmlformats.org/spreadsheetml/2006/main" xmlns:r="http://schemas.openxmlformats.org/officeDocument/2006/relationships">
  <dimension ref="A1:A6"/>
  <sheetViews>
    <sheetView workbookViewId="0" topLeftCell="A6">
      <selection activeCell="A9" sqref="A9"/>
    </sheetView>
  </sheetViews>
  <sheetFormatPr defaultColWidth="9.140625" defaultRowHeight="12.75"/>
  <cols>
    <col min="1" max="1" width="89.140625" style="4" customWidth="1"/>
  </cols>
  <sheetData>
    <row r="1" ht="41.25" customHeight="1">
      <c r="A1" s="4" t="s">
        <v>1055</v>
      </c>
    </row>
    <row r="2" ht="24" customHeight="1">
      <c r="A2" s="4" t="s">
        <v>1075</v>
      </c>
    </row>
    <row r="3" ht="49.5" customHeight="1">
      <c r="A3" s="4" t="s">
        <v>1056</v>
      </c>
    </row>
    <row r="4" ht="64.5" customHeight="1">
      <c r="A4" s="4" t="s">
        <v>425</v>
      </c>
    </row>
    <row r="5" ht="39.75" customHeight="1">
      <c r="A5" s="4" t="s">
        <v>426</v>
      </c>
    </row>
    <row r="6" ht="48.75" customHeight="1">
      <c r="A6" s="4" t="s">
        <v>430</v>
      </c>
    </row>
    <row r="7" ht="38.25" customHeight="1"/>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12.62.150.  COMPLETENESS, ACCURACY, AND SECURITY</oddHeader>
    <oddFooter>&amp;L&amp;8&amp;F  &amp;A&amp;R&amp;8&amp;P of &amp;N</oddFooter>
  </headerFooter>
</worksheet>
</file>

<file path=xl/worksheets/sheet26.xml><?xml version="1.0" encoding="utf-8"?>
<worksheet xmlns="http://schemas.openxmlformats.org/spreadsheetml/2006/main" xmlns:r="http://schemas.openxmlformats.org/officeDocument/2006/relationships">
  <dimension ref="A1:I65"/>
  <sheetViews>
    <sheetView workbookViewId="0" topLeftCell="B1">
      <selection activeCell="J5" sqref="J5"/>
    </sheetView>
  </sheetViews>
  <sheetFormatPr defaultColWidth="9.140625" defaultRowHeight="12.75"/>
  <cols>
    <col min="1" max="1" width="0" style="22" hidden="1" customWidth="1"/>
    <col min="2" max="2" width="24.28125" style="22" customWidth="1"/>
    <col min="3" max="3" width="12.28125" style="22" customWidth="1"/>
    <col min="4" max="4" width="14.140625" style="22" customWidth="1"/>
    <col min="5" max="7" width="9.140625" style="22" customWidth="1"/>
    <col min="8" max="9" width="0" style="22" hidden="1" customWidth="1"/>
    <col min="10" max="16384" width="9.140625" style="22" customWidth="1"/>
  </cols>
  <sheetData>
    <row r="1" spans="1:9" ht="22.5">
      <c r="A1" s="55" t="s">
        <v>247</v>
      </c>
      <c r="B1" s="518" t="s">
        <v>1140</v>
      </c>
      <c r="C1" s="519" t="s">
        <v>913</v>
      </c>
      <c r="D1" s="545" t="s">
        <v>1155</v>
      </c>
      <c r="E1" s="546" t="s">
        <v>1139</v>
      </c>
      <c r="F1" s="672" t="s">
        <v>1137</v>
      </c>
      <c r="G1" s="672" t="s">
        <v>813</v>
      </c>
      <c r="H1" s="294"/>
      <c r="I1" s="294"/>
    </row>
    <row r="2" spans="1:9" ht="12.75" customHeight="1">
      <c r="A2" s="9" t="s">
        <v>252</v>
      </c>
      <c r="B2" s="96" t="s">
        <v>632</v>
      </c>
      <c r="C2" s="96" t="s">
        <v>820</v>
      </c>
      <c r="D2" s="96" t="s">
        <v>874</v>
      </c>
      <c r="E2" s="520">
        <v>36276</v>
      </c>
      <c r="F2" s="521"/>
      <c r="G2" s="521" t="s">
        <v>1138</v>
      </c>
      <c r="H2" s="297"/>
      <c r="I2" s="297" t="s">
        <v>1816</v>
      </c>
    </row>
    <row r="3" spans="1:9" ht="12.75" customHeight="1">
      <c r="A3" s="9" t="s">
        <v>1292</v>
      </c>
      <c r="B3" s="96" t="s">
        <v>868</v>
      </c>
      <c r="C3" s="96" t="s">
        <v>820</v>
      </c>
      <c r="D3" s="96" t="s">
        <v>874</v>
      </c>
      <c r="E3" s="520">
        <v>36200</v>
      </c>
      <c r="F3" s="521"/>
      <c r="G3" s="521" t="s">
        <v>1138</v>
      </c>
      <c r="H3" s="297"/>
      <c r="I3" s="297"/>
    </row>
    <row r="4" spans="1:9" ht="12.75" customHeight="1">
      <c r="A4" s="9" t="s">
        <v>556</v>
      </c>
      <c r="B4" s="96" t="s">
        <v>259</v>
      </c>
      <c r="C4" s="96" t="s">
        <v>820</v>
      </c>
      <c r="D4" s="96" t="s">
        <v>874</v>
      </c>
      <c r="E4" s="520">
        <v>36272</v>
      </c>
      <c r="F4" s="521"/>
      <c r="G4" s="521" t="s">
        <v>1138</v>
      </c>
      <c r="H4" s="296">
        <v>35586</v>
      </c>
      <c r="I4" s="296">
        <v>35993</v>
      </c>
    </row>
    <row r="5" spans="1:9" ht="12.75" customHeight="1">
      <c r="A5" s="9" t="s">
        <v>282</v>
      </c>
      <c r="B5" s="96" t="s">
        <v>1289</v>
      </c>
      <c r="C5" s="96" t="s">
        <v>820</v>
      </c>
      <c r="D5" s="96" t="s">
        <v>874</v>
      </c>
      <c r="E5" s="520">
        <v>36270</v>
      </c>
      <c r="F5" s="521"/>
      <c r="G5" s="521" t="s">
        <v>1138</v>
      </c>
      <c r="H5" s="297" t="s">
        <v>1813</v>
      </c>
      <c r="I5" s="297"/>
    </row>
    <row r="6" spans="1:9" ht="12.75" customHeight="1">
      <c r="A6" s="9" t="s">
        <v>262</v>
      </c>
      <c r="B6" s="96" t="s">
        <v>267</v>
      </c>
      <c r="C6" s="96" t="s">
        <v>820</v>
      </c>
      <c r="D6" s="96" t="s">
        <v>874</v>
      </c>
      <c r="E6" s="520">
        <v>36269</v>
      </c>
      <c r="F6" s="521"/>
      <c r="G6" s="521" t="s">
        <v>1138</v>
      </c>
      <c r="H6" s="297" t="s">
        <v>1811</v>
      </c>
      <c r="I6" s="297"/>
    </row>
    <row r="7" spans="1:9" ht="12.75" customHeight="1">
      <c r="A7" s="9" t="s">
        <v>1407</v>
      </c>
      <c r="B7" s="96" t="s">
        <v>263</v>
      </c>
      <c r="C7" s="96" t="s">
        <v>820</v>
      </c>
      <c r="D7" s="96" t="s">
        <v>874</v>
      </c>
      <c r="E7" s="520">
        <v>36271</v>
      </c>
      <c r="F7" s="521"/>
      <c r="G7" s="521" t="s">
        <v>1138</v>
      </c>
      <c r="H7" s="296">
        <v>35768</v>
      </c>
      <c r="I7" s="297"/>
    </row>
    <row r="8" spans="1:9" ht="12.75" customHeight="1">
      <c r="A8" s="9" t="s">
        <v>1300</v>
      </c>
      <c r="B8" s="96" t="s">
        <v>1301</v>
      </c>
      <c r="C8" s="96" t="s">
        <v>820</v>
      </c>
      <c r="D8" s="96" t="s">
        <v>874</v>
      </c>
      <c r="E8" s="520">
        <v>36269</v>
      </c>
      <c r="F8" s="521"/>
      <c r="G8" s="521" t="s">
        <v>1138</v>
      </c>
      <c r="H8" s="296">
        <v>35586</v>
      </c>
      <c r="I8" s="297"/>
    </row>
    <row r="9" spans="1:9" ht="12.75" customHeight="1">
      <c r="A9" s="9" t="s">
        <v>560</v>
      </c>
      <c r="B9" s="96" t="s">
        <v>257</v>
      </c>
      <c r="C9" s="96" t="s">
        <v>820</v>
      </c>
      <c r="D9" s="96" t="s">
        <v>874</v>
      </c>
      <c r="E9" s="520">
        <v>36273</v>
      </c>
      <c r="F9" s="521"/>
      <c r="G9" s="521" t="s">
        <v>1138</v>
      </c>
      <c r="H9" s="297" t="s">
        <v>1811</v>
      </c>
      <c r="I9" s="297"/>
    </row>
    <row r="10" spans="1:9" ht="12.75" customHeight="1">
      <c r="A10" s="9" t="s">
        <v>1509</v>
      </c>
      <c r="B10" s="523" t="s">
        <v>1370</v>
      </c>
      <c r="C10" s="523" t="s">
        <v>820</v>
      </c>
      <c r="D10" s="523" t="s">
        <v>874</v>
      </c>
      <c r="E10" s="524">
        <v>36336</v>
      </c>
      <c r="F10" s="525"/>
      <c r="G10" s="525" t="s">
        <v>1138</v>
      </c>
      <c r="H10" s="296">
        <v>35768</v>
      </c>
      <c r="I10" s="297"/>
    </row>
    <row r="11" spans="1:9" ht="12.75" customHeight="1">
      <c r="A11" s="9" t="s">
        <v>1401</v>
      </c>
      <c r="B11" s="96" t="s">
        <v>273</v>
      </c>
      <c r="C11" s="96" t="s">
        <v>820</v>
      </c>
      <c r="D11" s="96" t="s">
        <v>874</v>
      </c>
      <c r="E11" s="520">
        <v>36335</v>
      </c>
      <c r="F11" s="530"/>
      <c r="G11" s="530" t="s">
        <v>1138</v>
      </c>
      <c r="H11" s="296">
        <v>35662</v>
      </c>
      <c r="I11" s="297"/>
    </row>
    <row r="12" spans="1:9" ht="12.75" customHeight="1">
      <c r="A12" s="9" t="s">
        <v>629</v>
      </c>
      <c r="B12" s="96" t="s">
        <v>269</v>
      </c>
      <c r="C12" s="96" t="s">
        <v>828</v>
      </c>
      <c r="D12" s="96" t="s">
        <v>874</v>
      </c>
      <c r="E12" s="520">
        <v>36294</v>
      </c>
      <c r="F12" s="521"/>
      <c r="G12" s="521" t="s">
        <v>1138</v>
      </c>
      <c r="H12" s="296">
        <v>35591</v>
      </c>
      <c r="I12" s="297"/>
    </row>
    <row r="13" spans="1:9" ht="12.75" customHeight="1">
      <c r="A13" s="9" t="s">
        <v>583</v>
      </c>
      <c r="B13" s="96" t="s">
        <v>1408</v>
      </c>
      <c r="C13" s="96" t="s">
        <v>828</v>
      </c>
      <c r="D13" s="96" t="s">
        <v>874</v>
      </c>
      <c r="E13" s="520">
        <v>36293</v>
      </c>
      <c r="F13" s="521"/>
      <c r="G13" s="521" t="s">
        <v>1138</v>
      </c>
      <c r="H13" s="296">
        <v>35586</v>
      </c>
      <c r="I13" s="297"/>
    </row>
    <row r="14" spans="1:9" ht="12.75" customHeight="1">
      <c r="A14" s="9" t="s">
        <v>1358</v>
      </c>
      <c r="B14" s="96" t="s">
        <v>1129</v>
      </c>
      <c r="C14" s="96" t="s">
        <v>828</v>
      </c>
      <c r="D14" s="96" t="s">
        <v>874</v>
      </c>
      <c r="E14" s="520">
        <v>36293</v>
      </c>
      <c r="F14" s="521" t="s">
        <v>1138</v>
      </c>
      <c r="G14" s="521"/>
      <c r="H14" s="296">
        <v>35662</v>
      </c>
      <c r="I14" s="297"/>
    </row>
    <row r="15" spans="1:9" ht="12.75" customHeight="1">
      <c r="A15" s="9" t="s">
        <v>1288</v>
      </c>
      <c r="B15" s="96" t="s">
        <v>1406</v>
      </c>
      <c r="C15" s="96" t="s">
        <v>835</v>
      </c>
      <c r="D15" s="96" t="s">
        <v>874</v>
      </c>
      <c r="E15" s="520">
        <v>36290</v>
      </c>
      <c r="F15" s="521"/>
      <c r="G15" s="521" t="s">
        <v>1138</v>
      </c>
      <c r="H15" s="296">
        <v>35829</v>
      </c>
      <c r="I15" s="297"/>
    </row>
    <row r="16" spans="1:9" ht="12.75" customHeight="1">
      <c r="A16" s="9" t="s">
        <v>1286</v>
      </c>
      <c r="B16" s="96" t="s">
        <v>1331</v>
      </c>
      <c r="C16" s="96" t="s">
        <v>815</v>
      </c>
      <c r="D16" s="96" t="s">
        <v>874</v>
      </c>
      <c r="E16" s="520">
        <v>36243</v>
      </c>
      <c r="F16" s="521"/>
      <c r="G16" s="521" t="s">
        <v>1138</v>
      </c>
      <c r="H16" s="296">
        <v>35591</v>
      </c>
      <c r="I16" s="297"/>
    </row>
    <row r="17" spans="1:9" ht="12.75" customHeight="1">
      <c r="A17" s="9" t="s">
        <v>633</v>
      </c>
      <c r="B17" s="96" t="s">
        <v>1311</v>
      </c>
      <c r="C17" s="96" t="s">
        <v>825</v>
      </c>
      <c r="D17" s="96" t="s">
        <v>874</v>
      </c>
      <c r="E17" s="520">
        <v>36292</v>
      </c>
      <c r="F17" s="521"/>
      <c r="G17" s="521" t="s">
        <v>1138</v>
      </c>
      <c r="H17" s="296">
        <v>35591</v>
      </c>
      <c r="I17" s="297" t="s">
        <v>1817</v>
      </c>
    </row>
    <row r="18" spans="1:9" ht="12.75" customHeight="1">
      <c r="A18" s="9" t="s">
        <v>276</v>
      </c>
      <c r="B18" s="96" t="s">
        <v>1400</v>
      </c>
      <c r="C18" s="96" t="s">
        <v>825</v>
      </c>
      <c r="D18" s="96" t="s">
        <v>874</v>
      </c>
      <c r="E18" s="520">
        <v>36291</v>
      </c>
      <c r="F18" s="521"/>
      <c r="G18" s="521" t="s">
        <v>1138</v>
      </c>
      <c r="H18" s="296">
        <v>35586</v>
      </c>
      <c r="I18" s="297"/>
    </row>
    <row r="19" spans="1:9" ht="12.75" customHeight="1">
      <c r="A19" s="9" t="s">
        <v>558</v>
      </c>
      <c r="B19" s="96" t="s">
        <v>1130</v>
      </c>
      <c r="C19" s="96" t="s">
        <v>825</v>
      </c>
      <c r="D19" s="96" t="s">
        <v>874</v>
      </c>
      <c r="E19" s="520">
        <v>36291</v>
      </c>
      <c r="F19" s="521"/>
      <c r="G19" s="521" t="s">
        <v>1138</v>
      </c>
      <c r="H19" s="296">
        <v>35829</v>
      </c>
      <c r="I19" s="297"/>
    </row>
    <row r="20" spans="1:9" ht="12.75" customHeight="1">
      <c r="A20" s="298" t="s">
        <v>1369</v>
      </c>
      <c r="B20" s="96" t="s">
        <v>822</v>
      </c>
      <c r="C20" s="96" t="s">
        <v>818</v>
      </c>
      <c r="D20" s="96" t="s">
        <v>874</v>
      </c>
      <c r="E20" s="520">
        <v>36140</v>
      </c>
      <c r="F20" s="521"/>
      <c r="G20" s="521" t="s">
        <v>1138</v>
      </c>
      <c r="H20" s="299">
        <v>35586</v>
      </c>
      <c r="I20" s="300" t="s">
        <v>1810</v>
      </c>
    </row>
    <row r="21" spans="1:9" ht="12.75" customHeight="1">
      <c r="A21" s="9" t="s">
        <v>568</v>
      </c>
      <c r="B21" s="96" t="s">
        <v>1287</v>
      </c>
      <c r="C21" s="96" t="s">
        <v>818</v>
      </c>
      <c r="D21" s="96" t="s">
        <v>874</v>
      </c>
      <c r="E21" s="520">
        <v>36306</v>
      </c>
      <c r="F21" s="521"/>
      <c r="G21" s="521" t="s">
        <v>1138</v>
      </c>
      <c r="H21" s="297" t="s">
        <v>1811</v>
      </c>
      <c r="I21" s="297"/>
    </row>
    <row r="22" spans="1:9" ht="12.75" customHeight="1">
      <c r="A22" s="9" t="s">
        <v>1383</v>
      </c>
      <c r="B22" s="96" t="s">
        <v>1513</v>
      </c>
      <c r="C22" s="96" t="s">
        <v>818</v>
      </c>
      <c r="D22" s="96" t="s">
        <v>874</v>
      </c>
      <c r="E22" s="520">
        <v>36210</v>
      </c>
      <c r="F22" s="521"/>
      <c r="G22" s="521" t="s">
        <v>1138</v>
      </c>
      <c r="H22" s="296">
        <v>35905</v>
      </c>
      <c r="I22" s="297"/>
    </row>
    <row r="23" spans="1:9" ht="12.75" customHeight="1">
      <c r="A23" s="9" t="s">
        <v>562</v>
      </c>
      <c r="B23" s="96" t="s">
        <v>559</v>
      </c>
      <c r="C23" s="96" t="s">
        <v>834</v>
      </c>
      <c r="D23" s="96" t="s">
        <v>874</v>
      </c>
      <c r="E23" s="520">
        <v>36201</v>
      </c>
      <c r="F23" s="521"/>
      <c r="G23" s="521" t="s">
        <v>1138</v>
      </c>
      <c r="H23" s="297"/>
      <c r="I23" s="297"/>
    </row>
    <row r="24" spans="1:9" ht="12.75" customHeight="1">
      <c r="A24" s="9" t="s">
        <v>258</v>
      </c>
      <c r="B24" s="96" t="s">
        <v>555</v>
      </c>
      <c r="C24" s="96" t="s">
        <v>817</v>
      </c>
      <c r="D24" s="96" t="s">
        <v>874</v>
      </c>
      <c r="E24" s="520">
        <v>36145</v>
      </c>
      <c r="F24" s="521"/>
      <c r="G24" s="521" t="s">
        <v>1138</v>
      </c>
      <c r="H24" s="297" t="s">
        <v>1811</v>
      </c>
      <c r="I24" s="297"/>
    </row>
    <row r="25" spans="1:9" ht="12.75" customHeight="1">
      <c r="A25" s="9" t="s">
        <v>635</v>
      </c>
      <c r="B25" s="96" t="s">
        <v>1321</v>
      </c>
      <c r="C25" s="96" t="s">
        <v>814</v>
      </c>
      <c r="D25" s="96" t="s">
        <v>874</v>
      </c>
      <c r="E25" s="520">
        <v>36244</v>
      </c>
      <c r="F25" s="521"/>
      <c r="G25" s="521" t="s">
        <v>1138</v>
      </c>
      <c r="H25" s="297"/>
      <c r="I25" s="297"/>
    </row>
    <row r="26" spans="1:9" ht="12.75" customHeight="1">
      <c r="A26" s="9" t="s">
        <v>441</v>
      </c>
      <c r="B26" s="96" t="s">
        <v>634</v>
      </c>
      <c r="C26" s="96" t="s">
        <v>818</v>
      </c>
      <c r="D26" s="96" t="s">
        <v>874</v>
      </c>
      <c r="E26" s="520">
        <v>36144</v>
      </c>
      <c r="F26" s="521"/>
      <c r="G26" s="521" t="s">
        <v>1138</v>
      </c>
      <c r="H26" s="297"/>
      <c r="I26" s="297"/>
    </row>
    <row r="27" spans="1:9" ht="12.75" customHeight="1">
      <c r="A27" s="9" t="s">
        <v>1397</v>
      </c>
      <c r="B27" s="96" t="s">
        <v>557</v>
      </c>
      <c r="C27" s="96" t="s">
        <v>820</v>
      </c>
      <c r="D27" s="96" t="s">
        <v>874</v>
      </c>
      <c r="E27" s="520">
        <v>36342</v>
      </c>
      <c r="F27" s="521"/>
      <c r="G27" s="521" t="s">
        <v>1138</v>
      </c>
      <c r="H27" s="297"/>
      <c r="I27" s="297"/>
    </row>
    <row r="28" spans="1:9" ht="12.75" customHeight="1">
      <c r="A28" s="9" t="s">
        <v>1512</v>
      </c>
      <c r="B28" s="96" t="s">
        <v>857</v>
      </c>
      <c r="C28" s="96" t="s">
        <v>820</v>
      </c>
      <c r="D28" s="96" t="s">
        <v>1141</v>
      </c>
      <c r="E28" s="520">
        <v>36336</v>
      </c>
      <c r="F28" s="521"/>
      <c r="G28" s="521" t="s">
        <v>1138</v>
      </c>
      <c r="H28" s="296">
        <v>35591</v>
      </c>
      <c r="I28" s="297"/>
    </row>
    <row r="29" spans="1:9" ht="12.75" customHeight="1">
      <c r="A29" s="9" t="s">
        <v>254</v>
      </c>
      <c r="B29" s="96" t="s">
        <v>1644</v>
      </c>
      <c r="C29" s="96" t="s">
        <v>820</v>
      </c>
      <c r="D29" s="96" t="s">
        <v>875</v>
      </c>
      <c r="E29" s="520">
        <v>36221</v>
      </c>
      <c r="F29" s="521" t="s">
        <v>1138</v>
      </c>
      <c r="G29" s="521"/>
      <c r="H29" s="297"/>
      <c r="I29" s="297"/>
    </row>
    <row r="30" spans="1:9" ht="12.75" customHeight="1">
      <c r="A30" s="9" t="s">
        <v>266</v>
      </c>
      <c r="B30" s="96" t="s">
        <v>610</v>
      </c>
      <c r="C30" s="96" t="s">
        <v>820</v>
      </c>
      <c r="D30" s="96" t="s">
        <v>875</v>
      </c>
      <c r="E30" s="520">
        <v>36146</v>
      </c>
      <c r="F30" s="521" t="s">
        <v>1138</v>
      </c>
      <c r="G30" s="521"/>
      <c r="H30" s="296">
        <v>35829</v>
      </c>
      <c r="I30" s="297"/>
    </row>
    <row r="31" spans="1:9" ht="12.75" customHeight="1">
      <c r="A31" s="9" t="s">
        <v>1389</v>
      </c>
      <c r="B31" s="522" t="s">
        <v>1511</v>
      </c>
      <c r="C31" s="522" t="s">
        <v>820</v>
      </c>
      <c r="D31" s="522" t="s">
        <v>875</v>
      </c>
      <c r="E31" s="520">
        <v>36271</v>
      </c>
      <c r="F31" s="521"/>
      <c r="G31" s="521" t="s">
        <v>1138</v>
      </c>
      <c r="H31" s="297"/>
      <c r="I31" s="296">
        <v>35752</v>
      </c>
    </row>
    <row r="32" spans="1:9" ht="12.75" customHeight="1">
      <c r="A32" s="9" t="s">
        <v>1340</v>
      </c>
      <c r="B32" s="96" t="s">
        <v>586</v>
      </c>
      <c r="C32" s="96" t="s">
        <v>820</v>
      </c>
      <c r="D32" s="96" t="s">
        <v>875</v>
      </c>
      <c r="E32" s="520">
        <v>36228</v>
      </c>
      <c r="F32" s="521" t="s">
        <v>1138</v>
      </c>
      <c r="G32" s="521"/>
      <c r="H32" s="297"/>
      <c r="I32" s="297"/>
    </row>
    <row r="33" spans="1:9" ht="12.75" customHeight="1">
      <c r="A33" s="9" t="s">
        <v>1584</v>
      </c>
      <c r="B33" s="96" t="s">
        <v>640</v>
      </c>
      <c r="C33" s="96" t="s">
        <v>820</v>
      </c>
      <c r="D33" s="96" t="s">
        <v>875</v>
      </c>
      <c r="E33" s="520">
        <v>36220</v>
      </c>
      <c r="F33" s="521" t="s">
        <v>1138</v>
      </c>
      <c r="G33" s="521"/>
      <c r="H33" s="296">
        <v>35591</v>
      </c>
      <c r="I33" s="297"/>
    </row>
    <row r="34" spans="1:9" ht="12.75" customHeight="1">
      <c r="A34" s="9" t="s">
        <v>268</v>
      </c>
      <c r="B34" s="96" t="s">
        <v>612</v>
      </c>
      <c r="C34" s="96" t="s">
        <v>820</v>
      </c>
      <c r="D34" s="96" t="s">
        <v>875</v>
      </c>
      <c r="E34" s="520">
        <v>36202</v>
      </c>
      <c r="F34" s="521"/>
      <c r="G34" s="521" t="s">
        <v>1138</v>
      </c>
      <c r="H34" s="296">
        <v>35768</v>
      </c>
      <c r="I34" s="297"/>
    </row>
    <row r="35" spans="1:9" ht="12.75" customHeight="1">
      <c r="A35" s="9" t="s">
        <v>1399</v>
      </c>
      <c r="B35" s="96" t="s">
        <v>1131</v>
      </c>
      <c r="C35" s="96" t="s">
        <v>820</v>
      </c>
      <c r="D35" s="96" t="s">
        <v>875</v>
      </c>
      <c r="E35" s="520">
        <v>36315</v>
      </c>
      <c r="F35" s="521" t="s">
        <v>1138</v>
      </c>
      <c r="G35" s="521"/>
      <c r="H35" s="297" t="s">
        <v>1811</v>
      </c>
      <c r="I35" s="297"/>
    </row>
    <row r="36" spans="1:9" ht="12.75" customHeight="1">
      <c r="A36" s="9" t="s">
        <v>280</v>
      </c>
      <c r="B36" s="96" t="s">
        <v>1132</v>
      </c>
      <c r="C36" s="96" t="s">
        <v>820</v>
      </c>
      <c r="D36" s="96" t="s">
        <v>875</v>
      </c>
      <c r="E36" s="520">
        <v>36220</v>
      </c>
      <c r="F36" s="521" t="s">
        <v>1138</v>
      </c>
      <c r="G36" s="521"/>
      <c r="H36" s="296">
        <v>35586</v>
      </c>
      <c r="I36" s="297"/>
    </row>
    <row r="37" spans="1:9" ht="12.75" customHeight="1">
      <c r="A37" s="9" t="s">
        <v>256</v>
      </c>
      <c r="B37" s="96" t="s">
        <v>1504</v>
      </c>
      <c r="C37" s="96" t="s">
        <v>828</v>
      </c>
      <c r="D37" s="96" t="s">
        <v>875</v>
      </c>
      <c r="E37" s="520">
        <v>36286</v>
      </c>
      <c r="F37" s="521" t="s">
        <v>1138</v>
      </c>
      <c r="G37" s="521"/>
      <c r="H37" s="297" t="s">
        <v>1811</v>
      </c>
      <c r="I37" s="297"/>
    </row>
    <row r="38" spans="1:9" ht="12.75" customHeight="1">
      <c r="A38" s="9" t="s">
        <v>1330</v>
      </c>
      <c r="B38" s="96" t="s">
        <v>872</v>
      </c>
      <c r="C38" s="96" t="s">
        <v>828</v>
      </c>
      <c r="D38" s="96" t="s">
        <v>875</v>
      </c>
      <c r="E38" s="520">
        <v>36283</v>
      </c>
      <c r="F38" s="521" t="s">
        <v>1138</v>
      </c>
      <c r="G38" s="521"/>
      <c r="H38" s="296">
        <v>35591</v>
      </c>
      <c r="I38" s="297"/>
    </row>
    <row r="39" spans="1:9" ht="12.75" customHeight="1">
      <c r="A39" s="9" t="s">
        <v>1310</v>
      </c>
      <c r="B39" s="96" t="s">
        <v>863</v>
      </c>
      <c r="C39" s="96" t="s">
        <v>820</v>
      </c>
      <c r="D39" s="96" t="s">
        <v>875</v>
      </c>
      <c r="E39" s="520">
        <v>36266</v>
      </c>
      <c r="F39" s="521" t="s">
        <v>1138</v>
      </c>
      <c r="G39" s="521"/>
      <c r="H39" s="297"/>
      <c r="I39" s="297" t="s">
        <v>1814</v>
      </c>
    </row>
    <row r="40" spans="1:9" ht="12.75" customHeight="1">
      <c r="A40" s="9" t="s">
        <v>1354</v>
      </c>
      <c r="B40" s="96" t="s">
        <v>470</v>
      </c>
      <c r="C40" s="96" t="s">
        <v>820</v>
      </c>
      <c r="D40" s="96" t="s">
        <v>875</v>
      </c>
      <c r="E40" s="520">
        <v>36262</v>
      </c>
      <c r="F40" s="521" t="s">
        <v>1138</v>
      </c>
      <c r="G40" s="521"/>
      <c r="H40" s="301"/>
      <c r="I40" s="301"/>
    </row>
    <row r="41" spans="1:9" ht="12.75" customHeight="1">
      <c r="A41" s="9" t="s">
        <v>1322</v>
      </c>
      <c r="B41" s="96" t="s">
        <v>1650</v>
      </c>
      <c r="C41" s="96" t="s">
        <v>820</v>
      </c>
      <c r="D41" s="96" t="s">
        <v>875</v>
      </c>
      <c r="E41" s="520">
        <v>36224</v>
      </c>
      <c r="F41" s="521" t="s">
        <v>1138</v>
      </c>
      <c r="G41" s="521"/>
      <c r="H41" s="296">
        <v>35829</v>
      </c>
      <c r="I41" s="297"/>
    </row>
    <row r="42" spans="1:9" ht="12.75" customHeight="1">
      <c r="A42" s="9" t="s">
        <v>451</v>
      </c>
      <c r="B42" s="96" t="s">
        <v>1652</v>
      </c>
      <c r="C42" s="96" t="s">
        <v>818</v>
      </c>
      <c r="D42" s="96" t="s">
        <v>875</v>
      </c>
      <c r="E42" s="520">
        <v>36126</v>
      </c>
      <c r="F42" s="521" t="s">
        <v>1138</v>
      </c>
      <c r="G42" s="521"/>
      <c r="H42" s="297"/>
      <c r="I42" s="296">
        <v>35948</v>
      </c>
    </row>
    <row r="43" spans="1:9" ht="12.75" customHeight="1">
      <c r="A43" s="298" t="s">
        <v>1377</v>
      </c>
      <c r="B43" s="527" t="s">
        <v>456</v>
      </c>
      <c r="C43" s="526" t="s">
        <v>825</v>
      </c>
      <c r="D43" s="96" t="s">
        <v>875</v>
      </c>
      <c r="E43" s="528">
        <v>36277</v>
      </c>
      <c r="F43" s="529" t="s">
        <v>1138</v>
      </c>
      <c r="G43" s="529"/>
      <c r="H43" s="299">
        <v>35591</v>
      </c>
      <c r="I43" s="300" t="s">
        <v>1815</v>
      </c>
    </row>
    <row r="44" spans="1:9" ht="12.75" customHeight="1">
      <c r="A44" s="9" t="s">
        <v>1373</v>
      </c>
      <c r="B44" s="96" t="s">
        <v>474</v>
      </c>
      <c r="C44" s="96" t="s">
        <v>818</v>
      </c>
      <c r="D44" s="96" t="s">
        <v>875</v>
      </c>
      <c r="E44" s="520">
        <v>36152</v>
      </c>
      <c r="F44" s="521" t="s">
        <v>1138</v>
      </c>
      <c r="G44" s="521"/>
      <c r="H44" s="296">
        <v>35662</v>
      </c>
      <c r="I44" s="297"/>
    </row>
    <row r="45" spans="1:9" ht="12.75" customHeight="1">
      <c r="A45" s="9" t="s">
        <v>1381</v>
      </c>
      <c r="B45" s="96" t="s">
        <v>588</v>
      </c>
      <c r="C45" s="96" t="s">
        <v>818</v>
      </c>
      <c r="D45" s="96" t="s">
        <v>875</v>
      </c>
      <c r="E45" s="520">
        <v>36115</v>
      </c>
      <c r="F45" s="521" t="s">
        <v>1138</v>
      </c>
      <c r="G45" s="521"/>
      <c r="H45" s="296">
        <v>35905</v>
      </c>
      <c r="I45" s="297"/>
    </row>
    <row r="46" spans="1:9" ht="12.75" customHeight="1">
      <c r="A46" s="9" t="s">
        <v>471</v>
      </c>
      <c r="B46" s="96" t="s">
        <v>642</v>
      </c>
      <c r="C46" s="96" t="s">
        <v>818</v>
      </c>
      <c r="D46" s="96" t="s">
        <v>875</v>
      </c>
      <c r="E46" s="520">
        <v>36105</v>
      </c>
      <c r="F46" s="521" t="s">
        <v>1138</v>
      </c>
      <c r="G46" s="521"/>
      <c r="H46" s="296" t="s">
        <v>1811</v>
      </c>
      <c r="I46" s="297" t="s">
        <v>1812</v>
      </c>
    </row>
    <row r="47" spans="1:9" ht="12.75" customHeight="1">
      <c r="A47" s="9" t="s">
        <v>578</v>
      </c>
      <c r="B47" s="96" t="s">
        <v>869</v>
      </c>
      <c r="C47" s="96" t="s">
        <v>818</v>
      </c>
      <c r="D47" s="96" t="s">
        <v>875</v>
      </c>
      <c r="E47" s="520">
        <v>36210</v>
      </c>
      <c r="F47" s="521"/>
      <c r="G47" s="521" t="s">
        <v>1138</v>
      </c>
      <c r="H47" s="297"/>
      <c r="I47" s="297"/>
    </row>
    <row r="48" spans="1:9" ht="12.75" customHeight="1">
      <c r="A48" s="9" t="s">
        <v>1302</v>
      </c>
      <c r="B48" s="96" t="s">
        <v>859</v>
      </c>
      <c r="C48" s="96" t="s">
        <v>820</v>
      </c>
      <c r="D48" s="96" t="s">
        <v>875</v>
      </c>
      <c r="E48" s="520">
        <v>36272</v>
      </c>
      <c r="F48" s="521"/>
      <c r="G48" s="521" t="s">
        <v>1138</v>
      </c>
      <c r="H48" s="296">
        <v>35662</v>
      </c>
      <c r="I48" s="297"/>
    </row>
    <row r="49" spans="1:9" ht="12.75" customHeight="1">
      <c r="A49" s="9" t="s">
        <v>272</v>
      </c>
      <c r="B49" s="96" t="s">
        <v>821</v>
      </c>
      <c r="C49" s="96" t="s">
        <v>820</v>
      </c>
      <c r="D49" s="96" t="s">
        <v>875</v>
      </c>
      <c r="E49" s="520">
        <v>36202</v>
      </c>
      <c r="F49" s="521"/>
      <c r="G49" s="521" t="s">
        <v>1138</v>
      </c>
      <c r="H49" s="296">
        <v>35586</v>
      </c>
      <c r="I49" s="297"/>
    </row>
    <row r="50" spans="1:9" ht="12.75" customHeight="1">
      <c r="A50" s="9" t="s">
        <v>1518</v>
      </c>
      <c r="B50" s="96" t="s">
        <v>821</v>
      </c>
      <c r="C50" s="96" t="s">
        <v>818</v>
      </c>
      <c r="D50" s="96" t="s">
        <v>875</v>
      </c>
      <c r="E50" s="520">
        <v>36196</v>
      </c>
      <c r="F50" s="521"/>
      <c r="G50" s="521" t="s">
        <v>1138</v>
      </c>
      <c r="H50" s="296">
        <v>35905</v>
      </c>
      <c r="I50" s="297"/>
    </row>
    <row r="51" spans="1:9" ht="12.75" customHeight="1">
      <c r="A51" s="9" t="s">
        <v>457</v>
      </c>
      <c r="B51" s="96" t="s">
        <v>577</v>
      </c>
      <c r="C51" s="96" t="s">
        <v>820</v>
      </c>
      <c r="D51" s="96" t="s">
        <v>875</v>
      </c>
      <c r="E51" s="520">
        <v>36207</v>
      </c>
      <c r="F51" s="521" t="s">
        <v>1138</v>
      </c>
      <c r="G51" s="521"/>
      <c r="H51" s="296">
        <v>35662</v>
      </c>
      <c r="I51" s="297"/>
    </row>
    <row r="52" spans="1:9" ht="12.75" customHeight="1">
      <c r="A52" s="9" t="s">
        <v>1588</v>
      </c>
      <c r="B52" s="96" t="s">
        <v>1632</v>
      </c>
      <c r="C52" s="96" t="s">
        <v>820</v>
      </c>
      <c r="D52" s="96" t="s">
        <v>875</v>
      </c>
      <c r="E52" s="520">
        <v>36139</v>
      </c>
      <c r="F52" s="521" t="s">
        <v>1138</v>
      </c>
      <c r="G52" s="521"/>
      <c r="H52" s="297"/>
      <c r="I52" s="297"/>
    </row>
    <row r="53" spans="1:9" ht="12.75" customHeight="1">
      <c r="A53" s="9" t="s">
        <v>1505</v>
      </c>
      <c r="B53" s="96" t="s">
        <v>1818</v>
      </c>
      <c r="C53" s="96" t="s">
        <v>820</v>
      </c>
      <c r="D53" s="96" t="s">
        <v>875</v>
      </c>
      <c r="E53" s="520">
        <v>36269</v>
      </c>
      <c r="F53" s="521"/>
      <c r="G53" s="521" t="s">
        <v>1138</v>
      </c>
      <c r="H53" s="297"/>
      <c r="I53" s="297"/>
    </row>
    <row r="54" spans="1:9" ht="12.75" customHeight="1">
      <c r="A54" s="9" t="s">
        <v>1516</v>
      </c>
      <c r="B54" s="96" t="s">
        <v>862</v>
      </c>
      <c r="C54" s="96" t="s">
        <v>820</v>
      </c>
      <c r="D54" s="96" t="s">
        <v>875</v>
      </c>
      <c r="E54" s="520">
        <v>36292</v>
      </c>
      <c r="F54" s="521" t="s">
        <v>1138</v>
      </c>
      <c r="G54" s="521"/>
      <c r="H54" s="297"/>
      <c r="I54" s="297"/>
    </row>
    <row r="55" spans="1:9" ht="12.75" customHeight="1">
      <c r="A55" s="9" t="s">
        <v>1290</v>
      </c>
      <c r="B55" s="96" t="s">
        <v>567</v>
      </c>
      <c r="C55" s="96" t="s">
        <v>858</v>
      </c>
      <c r="D55" s="96" t="s">
        <v>875</v>
      </c>
      <c r="E55" s="520">
        <v>36119</v>
      </c>
      <c r="F55" s="521" t="s">
        <v>1138</v>
      </c>
      <c r="G55" s="521"/>
      <c r="H55" s="297"/>
      <c r="I55" s="297"/>
    </row>
    <row r="56" spans="1:9" ht="12.75" customHeight="1">
      <c r="A56" s="9" t="s">
        <v>1395</v>
      </c>
      <c r="B56" s="96" t="s">
        <v>573</v>
      </c>
      <c r="C56" s="96" t="s">
        <v>820</v>
      </c>
      <c r="D56" s="96" t="s">
        <v>875</v>
      </c>
      <c r="E56" s="520">
        <v>36220</v>
      </c>
      <c r="F56" s="521" t="s">
        <v>1138</v>
      </c>
      <c r="G56" s="521"/>
      <c r="H56" s="296">
        <v>35662</v>
      </c>
      <c r="I56" s="297"/>
    </row>
    <row r="57" spans="1:9" ht="12.75" customHeight="1">
      <c r="A57" s="9" t="s">
        <v>1586</v>
      </c>
      <c r="B57" s="96" t="s">
        <v>861</v>
      </c>
      <c r="C57" s="96" t="s">
        <v>820</v>
      </c>
      <c r="D57" s="96" t="s">
        <v>875</v>
      </c>
      <c r="E57" s="520">
        <v>36277</v>
      </c>
      <c r="F57" s="521" t="s">
        <v>1138</v>
      </c>
      <c r="G57" s="521"/>
      <c r="H57" s="297"/>
      <c r="I57" s="297"/>
    </row>
    <row r="60" ht="15" customHeight="1">
      <c r="B60" s="44" t="s">
        <v>933</v>
      </c>
    </row>
    <row r="61" ht="21.75" customHeight="1">
      <c r="B61" s="44" t="s">
        <v>934</v>
      </c>
    </row>
    <row r="62" ht="12.75">
      <c r="B62" s="44" t="s">
        <v>935</v>
      </c>
    </row>
    <row r="63" ht="21" customHeight="1">
      <c r="B63" s="44" t="s">
        <v>1142</v>
      </c>
    </row>
    <row r="64" ht="12.75">
      <c r="B64" s="44"/>
    </row>
    <row r="65" ht="12.75">
      <c r="B65" s="44"/>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 xml:space="preserve">&amp;C&amp;"Arial,Bold"&amp;12TABLE 150A.  APSIN/NCIC COMPLIANCE </oddHeader>
    <oddFooter>&amp;L&amp;8&amp;F  &amp;A&amp;R&amp;8&amp;P of &amp;N</oddFooter>
  </headerFooter>
</worksheet>
</file>

<file path=xl/worksheets/sheet27.xml><?xml version="1.0" encoding="utf-8"?>
<worksheet xmlns="http://schemas.openxmlformats.org/spreadsheetml/2006/main" xmlns:r="http://schemas.openxmlformats.org/officeDocument/2006/relationships">
  <dimension ref="A1:I148"/>
  <sheetViews>
    <sheetView workbookViewId="0" topLeftCell="B1">
      <selection activeCell="G8" sqref="G8"/>
    </sheetView>
  </sheetViews>
  <sheetFormatPr defaultColWidth="9.140625" defaultRowHeight="12.75"/>
  <cols>
    <col min="1" max="1" width="0" style="22" hidden="1" customWidth="1"/>
    <col min="2" max="2" width="22.140625" style="22" customWidth="1"/>
    <col min="3" max="3" width="11.00390625" style="22" customWidth="1"/>
    <col min="4" max="4" width="10.00390625" style="22" customWidth="1"/>
    <col min="5" max="5" width="7.421875" style="210" customWidth="1"/>
    <col min="6" max="6" width="11.28125" style="22" customWidth="1"/>
    <col min="7" max="7" width="7.7109375" style="22" customWidth="1"/>
    <col min="8" max="8" width="10.421875" style="22" customWidth="1"/>
    <col min="9" max="9" width="7.7109375" style="22" customWidth="1"/>
    <col min="10" max="16384" width="9.140625" style="22" customWidth="1"/>
  </cols>
  <sheetData>
    <row r="1" spans="1:9" ht="42" customHeight="1">
      <c r="A1" s="9" t="s">
        <v>252</v>
      </c>
      <c r="B1" s="518" t="s">
        <v>248</v>
      </c>
      <c r="C1" s="519" t="s">
        <v>1128</v>
      </c>
      <c r="D1" s="547" t="s">
        <v>1156</v>
      </c>
      <c r="E1" s="548" t="s">
        <v>1157</v>
      </c>
      <c r="F1" s="547" t="s">
        <v>1158</v>
      </c>
      <c r="G1" s="548" t="s">
        <v>1157</v>
      </c>
      <c r="H1" s="547" t="s">
        <v>1159</v>
      </c>
      <c r="I1" s="548" t="s">
        <v>1157</v>
      </c>
    </row>
    <row r="2" spans="1:9" ht="12.75" customHeight="1">
      <c r="A2" s="9" t="s">
        <v>1292</v>
      </c>
      <c r="B2" s="533" t="s">
        <v>632</v>
      </c>
      <c r="C2" s="533" t="s">
        <v>820</v>
      </c>
      <c r="D2" s="534"/>
      <c r="E2" s="535"/>
      <c r="F2" s="536"/>
      <c r="G2" s="535"/>
      <c r="H2" s="536"/>
      <c r="I2" s="535"/>
    </row>
    <row r="3" spans="2:9" ht="12.75" customHeight="1">
      <c r="B3" s="533" t="s">
        <v>259</v>
      </c>
      <c r="C3" s="533" t="s">
        <v>820</v>
      </c>
      <c r="D3" s="536"/>
      <c r="E3" s="535"/>
      <c r="F3" s="536"/>
      <c r="G3" s="535"/>
      <c r="H3" s="536"/>
      <c r="I3" s="535"/>
    </row>
    <row r="4" spans="1:9" ht="12.75" customHeight="1">
      <c r="A4" s="9" t="s">
        <v>1358</v>
      </c>
      <c r="B4" s="533" t="s">
        <v>1289</v>
      </c>
      <c r="C4" s="533" t="s">
        <v>820</v>
      </c>
      <c r="D4" s="534"/>
      <c r="E4" s="535"/>
      <c r="F4" s="536"/>
      <c r="G4" s="535"/>
      <c r="H4" s="536"/>
      <c r="I4" s="535"/>
    </row>
    <row r="5" spans="1:9" ht="12.75" customHeight="1">
      <c r="A5" s="9" t="s">
        <v>629</v>
      </c>
      <c r="B5" s="533" t="s">
        <v>267</v>
      </c>
      <c r="C5" s="533" t="s">
        <v>820</v>
      </c>
      <c r="D5" s="534"/>
      <c r="E5" s="535"/>
      <c r="F5" s="536"/>
      <c r="G5" s="535"/>
      <c r="H5" s="536"/>
      <c r="I5" s="535"/>
    </row>
    <row r="6" spans="1:9" ht="12.75" customHeight="1">
      <c r="A6" s="9" t="s">
        <v>633</v>
      </c>
      <c r="B6" s="533" t="s">
        <v>263</v>
      </c>
      <c r="C6" s="533" t="s">
        <v>820</v>
      </c>
      <c r="D6" s="536"/>
      <c r="E6" s="535"/>
      <c r="F6" s="536"/>
      <c r="G6" s="535"/>
      <c r="H6" s="536"/>
      <c r="I6" s="535"/>
    </row>
    <row r="7" spans="2:9" ht="12.75" customHeight="1">
      <c r="B7" s="533" t="s">
        <v>283</v>
      </c>
      <c r="C7" s="533" t="s">
        <v>820</v>
      </c>
      <c r="D7" s="536"/>
      <c r="E7" s="535"/>
      <c r="F7" s="536"/>
      <c r="G7" s="535"/>
      <c r="H7" s="534"/>
      <c r="I7" s="535"/>
    </row>
    <row r="8" spans="1:9" ht="12.75" customHeight="1">
      <c r="A8" s="9" t="s">
        <v>276</v>
      </c>
      <c r="B8" s="533" t="s">
        <v>1301</v>
      </c>
      <c r="C8" s="533" t="s">
        <v>820</v>
      </c>
      <c r="D8" s="534"/>
      <c r="E8" s="535"/>
      <c r="F8" s="536"/>
      <c r="G8" s="535"/>
      <c r="H8" s="536"/>
      <c r="I8" s="535"/>
    </row>
    <row r="9" spans="1:9" ht="12.75" customHeight="1">
      <c r="A9" s="9" t="s">
        <v>583</v>
      </c>
      <c r="B9" s="533" t="s">
        <v>257</v>
      </c>
      <c r="C9" s="533" t="s">
        <v>820</v>
      </c>
      <c r="D9" s="536"/>
      <c r="E9" s="535"/>
      <c r="F9" s="536"/>
      <c r="G9" s="535"/>
      <c r="H9" s="536"/>
      <c r="I9" s="535"/>
    </row>
    <row r="10" spans="1:9" ht="12.75" customHeight="1">
      <c r="A10" s="9" t="s">
        <v>1401</v>
      </c>
      <c r="B10" s="533" t="s">
        <v>281</v>
      </c>
      <c r="C10" s="533" t="s">
        <v>820</v>
      </c>
      <c r="D10" s="534"/>
      <c r="E10" s="535"/>
      <c r="F10" s="536"/>
      <c r="G10" s="535"/>
      <c r="H10" s="536"/>
      <c r="I10" s="535"/>
    </row>
    <row r="11" spans="1:9" ht="12.75" customHeight="1">
      <c r="A11" s="9" t="s">
        <v>560</v>
      </c>
      <c r="B11" s="537" t="s">
        <v>1370</v>
      </c>
      <c r="C11" s="537" t="s">
        <v>820</v>
      </c>
      <c r="D11" s="538"/>
      <c r="E11" s="539"/>
      <c r="F11" s="540" t="s">
        <v>1146</v>
      </c>
      <c r="G11" s="541">
        <v>4</v>
      </c>
      <c r="H11" s="542"/>
      <c r="I11" s="535"/>
    </row>
    <row r="12" spans="1:9" ht="12.75" customHeight="1">
      <c r="A12" s="9" t="s">
        <v>1288</v>
      </c>
      <c r="B12" s="533" t="s">
        <v>472</v>
      </c>
      <c r="C12" s="533" t="s">
        <v>820</v>
      </c>
      <c r="D12" s="536"/>
      <c r="E12" s="535"/>
      <c r="F12" s="534"/>
      <c r="G12" s="535"/>
      <c r="H12" s="536"/>
      <c r="I12" s="535"/>
    </row>
    <row r="13" spans="2:9" ht="12.75" customHeight="1">
      <c r="B13" s="533" t="s">
        <v>273</v>
      </c>
      <c r="C13" s="533" t="s">
        <v>820</v>
      </c>
      <c r="D13" s="534"/>
      <c r="E13" s="535"/>
      <c r="F13" s="536"/>
      <c r="G13" s="535"/>
      <c r="H13" s="536"/>
      <c r="I13" s="535"/>
    </row>
    <row r="14" spans="1:9" ht="12.75" customHeight="1">
      <c r="A14" s="298" t="s">
        <v>1369</v>
      </c>
      <c r="B14" s="533" t="s">
        <v>1390</v>
      </c>
      <c r="C14" s="533" t="s">
        <v>826</v>
      </c>
      <c r="D14" s="536"/>
      <c r="E14" s="535"/>
      <c r="F14" s="534"/>
      <c r="G14" s="535"/>
      <c r="H14" s="534"/>
      <c r="I14" s="535"/>
    </row>
    <row r="15" spans="1:9" ht="12.75" customHeight="1">
      <c r="A15" s="9" t="s">
        <v>562</v>
      </c>
      <c r="B15" s="533" t="s">
        <v>269</v>
      </c>
      <c r="C15" s="533" t="s">
        <v>828</v>
      </c>
      <c r="D15" s="534"/>
      <c r="E15" s="535"/>
      <c r="F15" s="536"/>
      <c r="G15" s="535"/>
      <c r="H15" s="536"/>
      <c r="I15" s="535"/>
    </row>
    <row r="16" spans="1:9" ht="12.75" customHeight="1">
      <c r="A16" s="9" t="s">
        <v>1383</v>
      </c>
      <c r="B16" s="533" t="s">
        <v>1408</v>
      </c>
      <c r="C16" s="533" t="s">
        <v>828</v>
      </c>
      <c r="D16" s="534"/>
      <c r="E16" s="535"/>
      <c r="F16" s="534">
        <v>36293</v>
      </c>
      <c r="G16" s="535">
        <v>3</v>
      </c>
      <c r="H16" s="534"/>
      <c r="I16" s="535"/>
    </row>
    <row r="17" spans="1:9" ht="12.75" customHeight="1">
      <c r="A17" s="9" t="s">
        <v>258</v>
      </c>
      <c r="B17" s="533" t="s">
        <v>1129</v>
      </c>
      <c r="C17" s="533" t="s">
        <v>828</v>
      </c>
      <c r="D17" s="534"/>
      <c r="E17" s="535"/>
      <c r="F17" s="536"/>
      <c r="G17" s="535"/>
      <c r="H17" s="536"/>
      <c r="I17" s="535"/>
    </row>
    <row r="18" spans="1:9" ht="12.75" customHeight="1">
      <c r="A18" s="9" t="s">
        <v>568</v>
      </c>
      <c r="B18" s="533" t="s">
        <v>1406</v>
      </c>
      <c r="C18" s="533" t="s">
        <v>835</v>
      </c>
      <c r="D18" s="536"/>
      <c r="E18" s="535"/>
      <c r="F18" s="536"/>
      <c r="G18" s="535"/>
      <c r="H18" s="536"/>
      <c r="I18" s="535"/>
    </row>
    <row r="19" spans="1:9" ht="12.75" customHeight="1">
      <c r="A19" s="9" t="s">
        <v>1397</v>
      </c>
      <c r="B19" s="533" t="s">
        <v>442</v>
      </c>
      <c r="C19" s="533" t="s">
        <v>840</v>
      </c>
      <c r="D19" s="536"/>
      <c r="E19" s="535"/>
      <c r="F19" s="536"/>
      <c r="G19" s="535"/>
      <c r="H19" s="536"/>
      <c r="I19" s="535"/>
    </row>
    <row r="20" spans="1:9" ht="12.75" customHeight="1">
      <c r="A20" s="9" t="s">
        <v>254</v>
      </c>
      <c r="B20" s="533" t="s">
        <v>1396</v>
      </c>
      <c r="C20" s="533" t="s">
        <v>847</v>
      </c>
      <c r="D20" s="534"/>
      <c r="E20" s="535"/>
      <c r="F20" s="536"/>
      <c r="G20" s="535"/>
      <c r="H20" s="536"/>
      <c r="I20" s="535"/>
    </row>
    <row r="21" spans="1:9" ht="12.75" customHeight="1">
      <c r="A21" s="298" t="s">
        <v>1377</v>
      </c>
      <c r="B21" s="533" t="s">
        <v>1331</v>
      </c>
      <c r="C21" s="533" t="s">
        <v>815</v>
      </c>
      <c r="D21" s="534"/>
      <c r="E21" s="535"/>
      <c r="F21" s="536"/>
      <c r="G21" s="535"/>
      <c r="H21" s="536"/>
      <c r="I21" s="535"/>
    </row>
    <row r="22" spans="1:9" ht="12.75" customHeight="1">
      <c r="A22" s="9" t="s">
        <v>272</v>
      </c>
      <c r="B22" s="533" t="s">
        <v>1311</v>
      </c>
      <c r="C22" s="533" t="s">
        <v>825</v>
      </c>
      <c r="D22" s="536"/>
      <c r="E22" s="535"/>
      <c r="F22" s="536"/>
      <c r="G22" s="535"/>
      <c r="H22" s="536"/>
      <c r="I22" s="535"/>
    </row>
    <row r="23" spans="1:9" ht="12.75" customHeight="1">
      <c r="A23" s="9" t="s">
        <v>1302</v>
      </c>
      <c r="B23" s="533" t="s">
        <v>1400</v>
      </c>
      <c r="C23" s="533" t="s">
        <v>825</v>
      </c>
      <c r="D23" s="536"/>
      <c r="E23" s="535"/>
      <c r="F23" s="536"/>
      <c r="G23" s="535"/>
      <c r="H23" s="536"/>
      <c r="I23" s="535"/>
    </row>
    <row r="24" spans="1:9" ht="12.75" customHeight="1">
      <c r="A24" s="9" t="s">
        <v>1290</v>
      </c>
      <c r="B24" s="533" t="s">
        <v>1130</v>
      </c>
      <c r="C24" s="533" t="s">
        <v>825</v>
      </c>
      <c r="D24" s="536"/>
      <c r="E24" s="535"/>
      <c r="F24" s="536"/>
      <c r="G24" s="535"/>
      <c r="H24" s="536"/>
      <c r="I24" s="535"/>
    </row>
    <row r="25" spans="2:9" ht="12.75" customHeight="1">
      <c r="B25" s="533" t="s">
        <v>255</v>
      </c>
      <c r="C25" s="533" t="s">
        <v>820</v>
      </c>
      <c r="D25" s="536"/>
      <c r="E25" s="535"/>
      <c r="F25" s="536"/>
      <c r="G25" s="535"/>
      <c r="H25" s="536"/>
      <c r="I25" s="535"/>
    </row>
    <row r="26" spans="2:9" ht="12.75" customHeight="1">
      <c r="B26" s="533" t="s">
        <v>1585</v>
      </c>
      <c r="C26" s="533" t="s">
        <v>816</v>
      </c>
      <c r="D26" s="534"/>
      <c r="E26" s="535"/>
      <c r="F26" s="534"/>
      <c r="G26" s="535"/>
      <c r="H26" s="536"/>
      <c r="I26" s="535"/>
    </row>
    <row r="27" spans="2:9" ht="12.75" customHeight="1">
      <c r="B27" s="533" t="s">
        <v>579</v>
      </c>
      <c r="C27" s="533" t="s">
        <v>832</v>
      </c>
      <c r="D27" s="536" t="s">
        <v>1145</v>
      </c>
      <c r="E27" s="535">
        <v>1</v>
      </c>
      <c r="F27" s="536" t="s">
        <v>1145</v>
      </c>
      <c r="G27" s="535">
        <v>1</v>
      </c>
      <c r="H27" s="536"/>
      <c r="I27" s="535"/>
    </row>
    <row r="28" spans="2:9" ht="12.75" customHeight="1">
      <c r="B28" s="533" t="s">
        <v>1587</v>
      </c>
      <c r="C28" s="533" t="s">
        <v>832</v>
      </c>
      <c r="D28" s="536" t="s">
        <v>1145</v>
      </c>
      <c r="E28" s="535">
        <v>1</v>
      </c>
      <c r="F28" s="534" t="s">
        <v>1145</v>
      </c>
      <c r="G28" s="535">
        <v>1</v>
      </c>
      <c r="H28" s="536"/>
      <c r="I28" s="535"/>
    </row>
    <row r="29" spans="2:9" ht="12.75" customHeight="1">
      <c r="B29" s="533" t="s">
        <v>822</v>
      </c>
      <c r="C29" s="533" t="s">
        <v>818</v>
      </c>
      <c r="D29" s="534"/>
      <c r="E29" s="535"/>
      <c r="F29" s="536"/>
      <c r="G29" s="535"/>
      <c r="H29" s="534"/>
      <c r="I29" s="535"/>
    </row>
    <row r="30" spans="2:9" ht="12.75" customHeight="1">
      <c r="B30" s="533" t="s">
        <v>819</v>
      </c>
      <c r="C30" s="533" t="s">
        <v>818</v>
      </c>
      <c r="D30" s="536"/>
      <c r="E30" s="535"/>
      <c r="F30" s="534">
        <v>36217</v>
      </c>
      <c r="G30" s="535">
        <v>6</v>
      </c>
      <c r="H30" s="536"/>
      <c r="I30" s="535"/>
    </row>
    <row r="31" spans="2:9" ht="12.75" customHeight="1">
      <c r="B31" s="533" t="s">
        <v>1287</v>
      </c>
      <c r="C31" s="533" t="s">
        <v>818</v>
      </c>
      <c r="D31" s="534"/>
      <c r="E31" s="535"/>
      <c r="F31" s="536"/>
      <c r="G31" s="535"/>
      <c r="H31" s="536"/>
      <c r="I31" s="535"/>
    </row>
    <row r="32" spans="1:9" ht="12.75" customHeight="1">
      <c r="A32" s="9" t="s">
        <v>1586</v>
      </c>
      <c r="B32" s="537" t="s">
        <v>1378</v>
      </c>
      <c r="C32" s="537" t="s">
        <v>818</v>
      </c>
      <c r="D32" s="538"/>
      <c r="E32" s="539"/>
      <c r="F32" s="544"/>
      <c r="G32" s="541"/>
      <c r="H32" s="544"/>
      <c r="I32" s="535"/>
    </row>
    <row r="33" spans="2:9" ht="12.75" customHeight="1">
      <c r="B33" s="533" t="s">
        <v>1513</v>
      </c>
      <c r="C33" s="533" t="s">
        <v>818</v>
      </c>
      <c r="D33" s="534"/>
      <c r="E33" s="535"/>
      <c r="F33" s="536"/>
      <c r="G33" s="535"/>
      <c r="H33" s="536"/>
      <c r="I33" s="535"/>
    </row>
    <row r="34" spans="2:9" ht="12.75" customHeight="1">
      <c r="B34" s="533" t="s">
        <v>559</v>
      </c>
      <c r="C34" s="533" t="s">
        <v>834</v>
      </c>
      <c r="D34" s="534" t="s">
        <v>1145</v>
      </c>
      <c r="E34" s="535">
        <v>1</v>
      </c>
      <c r="F34" s="536" t="s">
        <v>1145</v>
      </c>
      <c r="G34" s="535">
        <v>1</v>
      </c>
      <c r="H34" s="536"/>
      <c r="I34" s="535"/>
    </row>
    <row r="35" spans="2:9" ht="12.75" customHeight="1">
      <c r="B35" s="533" t="s">
        <v>555</v>
      </c>
      <c r="C35" s="533" t="s">
        <v>817</v>
      </c>
      <c r="D35" s="536"/>
      <c r="E35" s="535"/>
      <c r="F35" s="534" t="s">
        <v>1154</v>
      </c>
      <c r="G35" s="535">
        <v>9</v>
      </c>
      <c r="H35" s="536"/>
      <c r="I35" s="535"/>
    </row>
    <row r="36" spans="2:9" ht="12.75" customHeight="1">
      <c r="B36" s="533" t="s">
        <v>1293</v>
      </c>
      <c r="C36" s="533" t="s">
        <v>838</v>
      </c>
      <c r="D36" s="536"/>
      <c r="E36" s="535"/>
      <c r="F36" s="536"/>
      <c r="G36" s="535"/>
      <c r="H36" s="536"/>
      <c r="I36" s="535"/>
    </row>
    <row r="37" spans="1:9" ht="12.75" customHeight="1">
      <c r="A37" s="9" t="s">
        <v>578</v>
      </c>
      <c r="B37" s="533" t="s">
        <v>821</v>
      </c>
      <c r="C37" s="533" t="s">
        <v>820</v>
      </c>
      <c r="D37" s="534"/>
      <c r="E37" s="535"/>
      <c r="F37" s="534">
        <v>36277</v>
      </c>
      <c r="G37" s="535">
        <v>11</v>
      </c>
      <c r="H37" s="536"/>
      <c r="I37" s="535"/>
    </row>
    <row r="38" spans="2:9" ht="12.75" customHeight="1">
      <c r="B38" s="533" t="s">
        <v>1355</v>
      </c>
      <c r="C38" s="533" t="s">
        <v>852</v>
      </c>
      <c r="D38" s="536"/>
      <c r="E38" s="535"/>
      <c r="F38" s="536"/>
      <c r="G38" s="535"/>
      <c r="H38" s="536"/>
      <c r="I38" s="535"/>
    </row>
    <row r="39" spans="2:9" ht="12.75" customHeight="1">
      <c r="B39" s="533" t="s">
        <v>1402</v>
      </c>
      <c r="C39" s="533" t="s">
        <v>852</v>
      </c>
      <c r="D39" s="534"/>
      <c r="E39" s="535"/>
      <c r="F39" s="536"/>
      <c r="G39" s="535"/>
      <c r="H39" s="536"/>
      <c r="I39" s="535"/>
    </row>
    <row r="40" spans="2:9" ht="12.75" customHeight="1">
      <c r="B40" s="533" t="s">
        <v>1384</v>
      </c>
      <c r="C40" s="533" t="s">
        <v>841</v>
      </c>
      <c r="D40" s="534"/>
      <c r="E40" s="535"/>
      <c r="F40" s="536"/>
      <c r="G40" s="535"/>
      <c r="H40" s="536"/>
      <c r="I40" s="535"/>
    </row>
    <row r="41" spans="2:9" ht="12.75" customHeight="1">
      <c r="B41" s="533" t="s">
        <v>452</v>
      </c>
      <c r="C41" s="533" t="s">
        <v>851</v>
      </c>
      <c r="D41" s="536"/>
      <c r="E41" s="535"/>
      <c r="F41" s="534"/>
      <c r="G41" s="535"/>
      <c r="H41" s="534"/>
      <c r="I41" s="535"/>
    </row>
    <row r="42" spans="2:9" ht="12.75" customHeight="1">
      <c r="B42" s="533" t="s">
        <v>1303</v>
      </c>
      <c r="C42" s="533" t="s">
        <v>823</v>
      </c>
      <c r="D42" s="534"/>
      <c r="E42" s="535"/>
      <c r="F42" s="536"/>
      <c r="G42" s="535"/>
      <c r="H42" s="536"/>
      <c r="I42" s="535"/>
    </row>
    <row r="43" spans="2:9" ht="12.75" customHeight="1">
      <c r="B43" s="533" t="s">
        <v>1374</v>
      </c>
      <c r="C43" s="533" t="s">
        <v>823</v>
      </c>
      <c r="D43" s="534"/>
      <c r="E43" s="535"/>
      <c r="F43" s="536"/>
      <c r="G43" s="535"/>
      <c r="H43" s="536"/>
      <c r="I43" s="535"/>
    </row>
    <row r="44" spans="2:9" ht="12.75" customHeight="1">
      <c r="B44" s="533" t="s">
        <v>1147</v>
      </c>
      <c r="C44" s="533" t="s">
        <v>823</v>
      </c>
      <c r="D44" s="536"/>
      <c r="E44" s="535"/>
      <c r="F44" s="536"/>
      <c r="G44" s="535"/>
      <c r="H44" s="536"/>
      <c r="I44" s="535"/>
    </row>
    <row r="45" spans="2:9" ht="12.75" customHeight="1">
      <c r="B45" s="533" t="s">
        <v>458</v>
      </c>
      <c r="C45" s="533" t="s">
        <v>850</v>
      </c>
      <c r="D45" s="534"/>
      <c r="E45" s="535"/>
      <c r="F45" s="536"/>
      <c r="G45" s="535"/>
      <c r="H45" s="536"/>
      <c r="I45" s="535"/>
    </row>
    <row r="46" spans="2:9" ht="12.75" customHeight="1">
      <c r="B46" s="533" t="s">
        <v>1382</v>
      </c>
      <c r="C46" s="533" t="s">
        <v>844</v>
      </c>
      <c r="D46" s="534"/>
      <c r="E46" s="535"/>
      <c r="F46" s="536"/>
      <c r="G46" s="535"/>
      <c r="H46" s="536"/>
      <c r="I46" s="535"/>
    </row>
    <row r="47" spans="2:9" ht="12.75" customHeight="1">
      <c r="B47" s="533" t="s">
        <v>1148</v>
      </c>
      <c r="C47" s="533" t="s">
        <v>844</v>
      </c>
      <c r="D47" s="534"/>
      <c r="E47" s="535"/>
      <c r="F47" s="536"/>
      <c r="G47" s="535"/>
      <c r="H47" s="536"/>
      <c r="I47" s="535"/>
    </row>
    <row r="48" spans="2:9" ht="12.75" customHeight="1">
      <c r="B48" s="533" t="s">
        <v>265</v>
      </c>
      <c r="C48" s="533" t="s">
        <v>846</v>
      </c>
      <c r="D48" s="534"/>
      <c r="E48" s="535"/>
      <c r="F48" s="536"/>
      <c r="G48" s="535"/>
      <c r="H48" s="536"/>
      <c r="I48" s="535"/>
    </row>
    <row r="49" spans="2:9" ht="12.75" customHeight="1">
      <c r="B49" s="533" t="s">
        <v>1398</v>
      </c>
      <c r="C49" s="533" t="s">
        <v>846</v>
      </c>
      <c r="D49" s="536"/>
      <c r="E49" s="535"/>
      <c r="F49" s="536"/>
      <c r="G49" s="535"/>
      <c r="H49" s="536"/>
      <c r="I49" s="535"/>
    </row>
    <row r="50" spans="2:9" ht="12.75" customHeight="1">
      <c r="B50" s="533" t="s">
        <v>1149</v>
      </c>
      <c r="C50" s="533" t="s">
        <v>846</v>
      </c>
      <c r="D50" s="534"/>
      <c r="E50" s="535"/>
      <c r="F50" s="536"/>
      <c r="G50" s="535"/>
      <c r="H50" s="536"/>
      <c r="I50" s="535"/>
    </row>
    <row r="51" spans="2:9" ht="12.75" customHeight="1">
      <c r="B51" s="533" t="s">
        <v>285</v>
      </c>
      <c r="C51" s="533" t="s">
        <v>855</v>
      </c>
      <c r="D51" s="536"/>
      <c r="E51" s="535"/>
      <c r="F51" s="536"/>
      <c r="G51" s="535"/>
      <c r="H51" s="536"/>
      <c r="I51" s="535"/>
    </row>
    <row r="52" spans="2:9" ht="12.75" customHeight="1">
      <c r="B52" s="533" t="s">
        <v>1392</v>
      </c>
      <c r="C52" s="533" t="s">
        <v>855</v>
      </c>
      <c r="D52" s="534"/>
      <c r="E52" s="535"/>
      <c r="F52" s="536"/>
      <c r="G52" s="535"/>
      <c r="H52" s="536"/>
      <c r="I52" s="535"/>
    </row>
    <row r="53" spans="2:9" ht="12.75" customHeight="1">
      <c r="B53" s="533" t="s">
        <v>1150</v>
      </c>
      <c r="C53" s="533" t="s">
        <v>855</v>
      </c>
      <c r="D53" s="536"/>
      <c r="E53" s="535"/>
      <c r="F53" s="536"/>
      <c r="G53" s="535"/>
      <c r="H53" s="536"/>
      <c r="I53" s="535"/>
    </row>
    <row r="54" spans="2:9" ht="12.75" customHeight="1">
      <c r="B54" s="533" t="s">
        <v>854</v>
      </c>
      <c r="C54" s="533" t="s">
        <v>837</v>
      </c>
      <c r="D54" s="536"/>
      <c r="E54" s="535"/>
      <c r="F54" s="536"/>
      <c r="G54" s="535"/>
      <c r="H54" s="536"/>
      <c r="I54" s="535"/>
    </row>
    <row r="55" spans="2:9" ht="12.75" customHeight="1">
      <c r="B55" s="533" t="s">
        <v>1305</v>
      </c>
      <c r="C55" s="533" t="s">
        <v>837</v>
      </c>
      <c r="D55" s="536"/>
      <c r="E55" s="535"/>
      <c r="F55" s="536"/>
      <c r="G55" s="535"/>
      <c r="H55" s="536"/>
      <c r="I55" s="535"/>
    </row>
    <row r="56" spans="2:9" ht="12.75" customHeight="1">
      <c r="B56" s="533" t="s">
        <v>1638</v>
      </c>
      <c r="C56" s="533" t="s">
        <v>831</v>
      </c>
      <c r="D56" s="536"/>
      <c r="E56" s="535"/>
      <c r="F56" s="536"/>
      <c r="G56" s="535"/>
      <c r="H56" s="536"/>
      <c r="I56" s="535"/>
    </row>
    <row r="57" spans="2:9" ht="12.75">
      <c r="B57" s="533" t="s">
        <v>1295</v>
      </c>
      <c r="C57" s="533" t="s">
        <v>836</v>
      </c>
      <c r="D57" s="536"/>
      <c r="E57" s="535"/>
      <c r="F57" s="536"/>
      <c r="G57" s="535"/>
      <c r="H57" s="536"/>
      <c r="I57" s="535"/>
    </row>
    <row r="58" spans="2:9" ht="12.75">
      <c r="B58" s="533" t="s">
        <v>1151</v>
      </c>
      <c r="C58" s="533" t="s">
        <v>836</v>
      </c>
      <c r="D58" s="536"/>
      <c r="E58" s="535"/>
      <c r="F58" s="536"/>
      <c r="G58" s="535"/>
      <c r="H58" s="536"/>
      <c r="I58" s="535"/>
    </row>
    <row r="59" spans="2:9" ht="15" customHeight="1">
      <c r="B59" s="533" t="s">
        <v>1410</v>
      </c>
      <c r="C59" s="533" t="s">
        <v>827</v>
      </c>
      <c r="D59" s="534"/>
      <c r="E59" s="535"/>
      <c r="F59" s="536"/>
      <c r="G59" s="535"/>
      <c r="H59" s="536"/>
      <c r="I59" s="535"/>
    </row>
    <row r="60" spans="2:9" ht="21.75" customHeight="1">
      <c r="B60" s="533" t="s">
        <v>250</v>
      </c>
      <c r="C60" s="533" t="s">
        <v>829</v>
      </c>
      <c r="D60" s="534"/>
      <c r="E60" s="535"/>
      <c r="F60" s="536"/>
      <c r="G60" s="535"/>
      <c r="H60" s="536"/>
      <c r="I60" s="535"/>
    </row>
    <row r="61" spans="2:9" ht="12.75">
      <c r="B61" s="533" t="s">
        <v>1337</v>
      </c>
      <c r="C61" s="533" t="s">
        <v>831</v>
      </c>
      <c r="D61" s="534"/>
      <c r="E61" s="535"/>
      <c r="F61" s="536"/>
      <c r="G61" s="535"/>
      <c r="H61" s="536"/>
      <c r="I61" s="535"/>
    </row>
    <row r="62" spans="2:9" ht="21" customHeight="1">
      <c r="B62" s="533" t="s">
        <v>1327</v>
      </c>
      <c r="C62" s="533" t="s">
        <v>829</v>
      </c>
      <c r="D62" s="536" t="s">
        <v>1145</v>
      </c>
      <c r="E62" s="535">
        <v>1</v>
      </c>
      <c r="F62" s="536" t="s">
        <v>1145</v>
      </c>
      <c r="G62" s="535">
        <v>1</v>
      </c>
      <c r="H62" s="536"/>
      <c r="I62" s="535"/>
    </row>
    <row r="63" spans="2:9" ht="12.75">
      <c r="B63" s="533" t="s">
        <v>1380</v>
      </c>
      <c r="C63" s="533" t="s">
        <v>829</v>
      </c>
      <c r="D63" s="536"/>
      <c r="E63" s="535"/>
      <c r="F63" s="536"/>
      <c r="G63" s="535"/>
      <c r="H63" s="536"/>
      <c r="I63" s="535"/>
    </row>
    <row r="64" spans="2:9" ht="12.75">
      <c r="B64" s="533" t="s">
        <v>1152</v>
      </c>
      <c r="C64" s="533" t="s">
        <v>829</v>
      </c>
      <c r="D64" s="536" t="s">
        <v>1145</v>
      </c>
      <c r="E64" s="535">
        <v>1</v>
      </c>
      <c r="F64" s="536" t="s">
        <v>1145</v>
      </c>
      <c r="G64" s="535">
        <v>1</v>
      </c>
      <c r="H64" s="536"/>
      <c r="I64" s="535"/>
    </row>
    <row r="65" spans="2:9" ht="12.75">
      <c r="B65" s="533" t="s">
        <v>444</v>
      </c>
      <c r="C65" s="533" t="s">
        <v>849</v>
      </c>
      <c r="D65" s="534"/>
      <c r="E65" s="535"/>
      <c r="F65" s="536"/>
      <c r="G65" s="535"/>
      <c r="H65" s="536"/>
      <c r="I65" s="535"/>
    </row>
    <row r="66" spans="2:9" ht="12.75">
      <c r="B66" s="533" t="s">
        <v>277</v>
      </c>
      <c r="C66" s="533" t="s">
        <v>820</v>
      </c>
      <c r="D66" s="534"/>
      <c r="E66" s="535"/>
      <c r="F66" s="536"/>
      <c r="G66" s="535"/>
      <c r="H66" s="536"/>
      <c r="I66" s="535"/>
    </row>
    <row r="67" spans="2:9" ht="12.75">
      <c r="B67" s="533" t="s">
        <v>1341</v>
      </c>
      <c r="C67" s="533" t="s">
        <v>823</v>
      </c>
      <c r="D67" s="536"/>
      <c r="E67" s="535"/>
      <c r="F67" s="536"/>
      <c r="G67" s="535"/>
      <c r="H67" s="536"/>
      <c r="I67" s="535"/>
    </row>
    <row r="68" spans="2:9" ht="12.75">
      <c r="B68" s="533" t="s">
        <v>1412</v>
      </c>
      <c r="C68" s="533" t="s">
        <v>845</v>
      </c>
      <c r="D68" s="534"/>
      <c r="E68" s="535"/>
      <c r="F68" s="536"/>
      <c r="G68" s="535"/>
      <c r="H68" s="536"/>
      <c r="I68" s="535"/>
    </row>
    <row r="69" spans="2:9" ht="12.75">
      <c r="B69" s="533" t="s">
        <v>1386</v>
      </c>
      <c r="C69" s="533" t="s">
        <v>824</v>
      </c>
      <c r="D69" s="534"/>
      <c r="E69" s="535"/>
      <c r="F69" s="536"/>
      <c r="G69" s="535"/>
      <c r="H69" s="536"/>
      <c r="I69" s="535"/>
    </row>
    <row r="70" spans="2:9" ht="12.75">
      <c r="B70" s="533" t="s">
        <v>1153</v>
      </c>
      <c r="C70" s="533" t="s">
        <v>824</v>
      </c>
      <c r="D70" s="534"/>
      <c r="E70" s="535"/>
      <c r="F70" s="536"/>
      <c r="G70" s="535"/>
      <c r="H70" s="536"/>
      <c r="I70" s="535"/>
    </row>
    <row r="71" spans="2:9" ht="12.75">
      <c r="B71" s="533" t="s">
        <v>446</v>
      </c>
      <c r="C71" s="533" t="s">
        <v>853</v>
      </c>
      <c r="D71" s="534"/>
      <c r="E71" s="535"/>
      <c r="F71" s="536"/>
      <c r="G71" s="535"/>
      <c r="H71" s="536"/>
      <c r="I71" s="535"/>
    </row>
    <row r="72" spans="2:9" ht="12.75">
      <c r="B72" s="533" t="s">
        <v>843</v>
      </c>
      <c r="C72" s="533" t="s">
        <v>842</v>
      </c>
      <c r="D72" s="534"/>
      <c r="E72" s="535"/>
      <c r="F72" s="536"/>
      <c r="G72" s="535"/>
      <c r="H72" s="536"/>
      <c r="I72" s="535"/>
    </row>
    <row r="73" spans="2:9" ht="12.75">
      <c r="B73" s="533" t="s">
        <v>1299</v>
      </c>
      <c r="C73" s="533" t="s">
        <v>842</v>
      </c>
      <c r="D73" s="534"/>
      <c r="E73" s="535"/>
      <c r="F73" s="536"/>
      <c r="G73" s="535"/>
      <c r="H73" s="536"/>
      <c r="I73" s="535"/>
    </row>
    <row r="74" spans="2:9" ht="12.75">
      <c r="B74" s="533" t="s">
        <v>1309</v>
      </c>
      <c r="C74" s="533" t="s">
        <v>830</v>
      </c>
      <c r="D74" s="536"/>
      <c r="E74" s="535"/>
      <c r="F74" s="536"/>
      <c r="G74" s="535"/>
      <c r="H74" s="536"/>
      <c r="I74" s="535"/>
    </row>
    <row r="75" spans="2:9" ht="12.75">
      <c r="B75" s="533" t="s">
        <v>1321</v>
      </c>
      <c r="C75" s="533" t="s">
        <v>814</v>
      </c>
      <c r="D75" s="536"/>
      <c r="E75" s="535"/>
      <c r="F75" s="536"/>
      <c r="G75" s="535"/>
      <c r="H75" s="536"/>
      <c r="I75" s="535"/>
    </row>
    <row r="76" spans="2:9" ht="12.75">
      <c r="B76" s="533" t="s">
        <v>440</v>
      </c>
      <c r="C76" s="533" t="s">
        <v>856</v>
      </c>
      <c r="D76" s="536"/>
      <c r="E76" s="535"/>
      <c r="F76" s="534"/>
      <c r="G76" s="535"/>
      <c r="H76" s="534"/>
      <c r="I76" s="535"/>
    </row>
    <row r="77" spans="2:9" ht="12.75">
      <c r="B77" s="533" t="s">
        <v>636</v>
      </c>
      <c r="C77" s="533" t="s">
        <v>820</v>
      </c>
      <c r="D77" s="536"/>
      <c r="E77" s="535"/>
      <c r="F77" s="536"/>
      <c r="G77" s="535"/>
      <c r="H77" s="536"/>
      <c r="I77" s="535"/>
    </row>
    <row r="78" spans="2:9" ht="12.75">
      <c r="B78" s="533" t="s">
        <v>634</v>
      </c>
      <c r="C78" s="533" t="s">
        <v>818</v>
      </c>
      <c r="D78" s="534"/>
      <c r="E78" s="535"/>
      <c r="F78" s="536"/>
      <c r="G78" s="535"/>
      <c r="H78" s="536"/>
      <c r="I78" s="535"/>
    </row>
    <row r="79" spans="2:9" ht="12.75">
      <c r="B79" s="533" t="s">
        <v>833</v>
      </c>
      <c r="C79" s="533" t="s">
        <v>820</v>
      </c>
      <c r="D79" s="534"/>
      <c r="E79" s="535"/>
      <c r="F79" s="536"/>
      <c r="G79" s="535"/>
      <c r="H79" s="536"/>
      <c r="I79" s="535"/>
    </row>
    <row r="80" spans="2:9" ht="12.75">
      <c r="B80" s="533" t="s">
        <v>561</v>
      </c>
      <c r="C80" s="533" t="s">
        <v>820</v>
      </c>
      <c r="D80" s="536"/>
      <c r="E80" s="535"/>
      <c r="F80" s="536"/>
      <c r="G80" s="535"/>
      <c r="H80" s="536"/>
      <c r="I80" s="535"/>
    </row>
    <row r="81" spans="2:9" ht="12.75">
      <c r="B81" s="533" t="s">
        <v>569</v>
      </c>
      <c r="C81" s="533" t="s">
        <v>820</v>
      </c>
      <c r="D81" s="536"/>
      <c r="E81" s="535"/>
      <c r="F81" s="536"/>
      <c r="G81" s="535"/>
      <c r="H81" s="536"/>
      <c r="I81" s="535"/>
    </row>
    <row r="82" spans="2:9" ht="12.75">
      <c r="B82" s="533" t="s">
        <v>563</v>
      </c>
      <c r="C82" s="533" t="s">
        <v>820</v>
      </c>
      <c r="D82" s="536" t="s">
        <v>1145</v>
      </c>
      <c r="E82" s="535">
        <v>2</v>
      </c>
      <c r="F82" s="536" t="s">
        <v>1145</v>
      </c>
      <c r="G82" s="535">
        <v>2</v>
      </c>
      <c r="H82" s="536"/>
      <c r="I82" s="535"/>
    </row>
    <row r="83" spans="2:9" ht="12.75">
      <c r="B83" s="533" t="s">
        <v>557</v>
      </c>
      <c r="C83" s="533" t="s">
        <v>820</v>
      </c>
      <c r="D83" s="534"/>
      <c r="E83" s="535"/>
      <c r="F83" s="534"/>
      <c r="G83" s="535"/>
      <c r="H83" s="534"/>
      <c r="I83" s="535"/>
    </row>
    <row r="84" spans="2:9" ht="12.75">
      <c r="B84" s="533" t="s">
        <v>1388</v>
      </c>
      <c r="C84" s="533" t="s">
        <v>839</v>
      </c>
      <c r="D84" s="534"/>
      <c r="E84" s="535"/>
      <c r="F84" s="534"/>
      <c r="G84" s="535"/>
      <c r="H84" s="534"/>
      <c r="I84" s="535"/>
    </row>
    <row r="85" spans="2:9" ht="12.75">
      <c r="B85" s="533" t="s">
        <v>1291</v>
      </c>
      <c r="C85" s="533" t="s">
        <v>820</v>
      </c>
      <c r="D85" s="536" t="s">
        <v>1145</v>
      </c>
      <c r="E85" s="535">
        <v>1</v>
      </c>
      <c r="F85" s="536" t="s">
        <v>1145</v>
      </c>
      <c r="G85" s="535">
        <v>1</v>
      </c>
      <c r="H85" s="536"/>
      <c r="I85" s="535"/>
    </row>
    <row r="86" spans="2:9" ht="12.75">
      <c r="B86" s="533" t="s">
        <v>1376</v>
      </c>
      <c r="C86" s="533" t="s">
        <v>831</v>
      </c>
      <c r="D86" s="536"/>
      <c r="E86" s="535"/>
      <c r="F86" s="536"/>
      <c r="G86" s="535"/>
      <c r="H86" s="536"/>
      <c r="I86" s="535"/>
    </row>
    <row r="87" spans="2:9" ht="12.75">
      <c r="B87" s="533" t="s">
        <v>1394</v>
      </c>
      <c r="C87" s="533" t="s">
        <v>848</v>
      </c>
      <c r="D87" s="534"/>
      <c r="E87" s="535"/>
      <c r="F87" s="536"/>
      <c r="G87" s="535"/>
      <c r="H87" s="536"/>
      <c r="I87" s="535"/>
    </row>
    <row r="88" spans="1:9" ht="12.75">
      <c r="A88" s="9" t="s">
        <v>1509</v>
      </c>
      <c r="B88" s="533" t="s">
        <v>857</v>
      </c>
      <c r="C88" s="533" t="s">
        <v>820</v>
      </c>
      <c r="D88" s="534"/>
      <c r="E88" s="535"/>
      <c r="F88" s="536"/>
      <c r="G88" s="535"/>
      <c r="H88" s="536"/>
      <c r="I88" s="535"/>
    </row>
    <row r="89" spans="1:9" ht="12.75">
      <c r="A89" s="9" t="s">
        <v>556</v>
      </c>
      <c r="B89" s="533" t="s">
        <v>1644</v>
      </c>
      <c r="C89" s="533" t="s">
        <v>820</v>
      </c>
      <c r="D89" s="536"/>
      <c r="E89" s="535"/>
      <c r="F89" s="536"/>
      <c r="G89" s="535"/>
      <c r="H89" s="536"/>
      <c r="I89" s="535"/>
    </row>
    <row r="90" spans="1:9" ht="12.75">
      <c r="A90" s="9" t="s">
        <v>1300</v>
      </c>
      <c r="B90" s="533" t="s">
        <v>868</v>
      </c>
      <c r="C90" s="533" t="s">
        <v>820</v>
      </c>
      <c r="D90" s="536" t="s">
        <v>1145</v>
      </c>
      <c r="E90" s="535">
        <v>2</v>
      </c>
      <c r="F90" s="534" t="s">
        <v>1145</v>
      </c>
      <c r="G90" s="535">
        <v>2</v>
      </c>
      <c r="H90" s="536"/>
      <c r="I90" s="535"/>
    </row>
    <row r="91" spans="1:9" ht="12.75">
      <c r="A91" s="9" t="s">
        <v>1286</v>
      </c>
      <c r="B91" s="533" t="s">
        <v>610</v>
      </c>
      <c r="C91" s="533" t="s">
        <v>820</v>
      </c>
      <c r="D91" s="534"/>
      <c r="E91" s="535"/>
      <c r="F91" s="536"/>
      <c r="G91" s="535"/>
      <c r="H91" s="536"/>
      <c r="I91" s="535"/>
    </row>
    <row r="92" spans="1:9" ht="12.75">
      <c r="A92" s="9" t="s">
        <v>262</v>
      </c>
      <c r="B92" s="532" t="s">
        <v>468</v>
      </c>
      <c r="C92" s="532" t="s">
        <v>820</v>
      </c>
      <c r="D92" s="534"/>
      <c r="E92" s="535"/>
      <c r="F92" s="536"/>
      <c r="G92" s="535"/>
      <c r="H92" s="536"/>
      <c r="I92" s="535"/>
    </row>
    <row r="93" spans="1:9" ht="12.75">
      <c r="A93" s="9" t="s">
        <v>457</v>
      </c>
      <c r="B93" s="533" t="s">
        <v>1511</v>
      </c>
      <c r="C93" s="532" t="s">
        <v>820</v>
      </c>
      <c r="D93" s="534"/>
      <c r="E93" s="535"/>
      <c r="F93" s="536"/>
      <c r="G93" s="535"/>
      <c r="H93" s="536"/>
      <c r="I93" s="535"/>
    </row>
    <row r="94" spans="2:9" ht="12.75">
      <c r="B94" s="533" t="s">
        <v>626</v>
      </c>
      <c r="C94" s="533" t="s">
        <v>820</v>
      </c>
      <c r="D94" s="534"/>
      <c r="E94" s="535"/>
      <c r="F94" s="536"/>
      <c r="G94" s="535"/>
      <c r="H94" s="536"/>
      <c r="I94" s="535"/>
    </row>
    <row r="95" spans="1:9" ht="12.75">
      <c r="A95" s="9" t="s">
        <v>1389</v>
      </c>
      <c r="B95" s="533" t="s">
        <v>586</v>
      </c>
      <c r="C95" s="533" t="s">
        <v>820</v>
      </c>
      <c r="D95" s="534">
        <v>36278</v>
      </c>
      <c r="E95" s="535">
        <v>1</v>
      </c>
      <c r="F95" s="534">
        <v>36278</v>
      </c>
      <c r="G95" s="535">
        <v>1</v>
      </c>
      <c r="H95" s="536"/>
      <c r="I95" s="535"/>
    </row>
    <row r="96" spans="1:9" ht="12.75">
      <c r="A96" s="9" t="s">
        <v>256</v>
      </c>
      <c r="B96" s="533" t="s">
        <v>640</v>
      </c>
      <c r="C96" s="533" t="s">
        <v>820</v>
      </c>
      <c r="D96" s="534"/>
      <c r="E96" s="535"/>
      <c r="F96" s="536"/>
      <c r="G96" s="535"/>
      <c r="H96" s="536"/>
      <c r="I96" s="535"/>
    </row>
    <row r="97" spans="2:9" ht="12.75">
      <c r="B97" s="533" t="s">
        <v>871</v>
      </c>
      <c r="C97" s="533" t="s">
        <v>820</v>
      </c>
      <c r="D97" s="536"/>
      <c r="E97" s="535"/>
      <c r="F97" s="536"/>
      <c r="G97" s="535"/>
      <c r="H97" s="536"/>
      <c r="I97" s="535"/>
    </row>
    <row r="98" spans="2:9" ht="12.75">
      <c r="B98" s="533" t="s">
        <v>612</v>
      </c>
      <c r="C98" s="533" t="s">
        <v>820</v>
      </c>
      <c r="D98" s="534">
        <v>36278</v>
      </c>
      <c r="E98" s="535">
        <v>1</v>
      </c>
      <c r="F98" s="534">
        <v>36278</v>
      </c>
      <c r="G98" s="535">
        <v>1</v>
      </c>
      <c r="H98" s="536"/>
      <c r="I98" s="535"/>
    </row>
    <row r="99" spans="1:9" ht="12.75">
      <c r="A99" s="9" t="s">
        <v>1407</v>
      </c>
      <c r="B99" s="533" t="s">
        <v>860</v>
      </c>
      <c r="C99" s="533" t="s">
        <v>820</v>
      </c>
      <c r="D99" s="536"/>
      <c r="E99" s="535"/>
      <c r="F99" s="536"/>
      <c r="G99" s="535"/>
      <c r="H99" s="536"/>
      <c r="I99" s="535"/>
    </row>
    <row r="100" spans="2:9" ht="12.75">
      <c r="B100" s="533" t="s">
        <v>1504</v>
      </c>
      <c r="C100" s="533" t="s">
        <v>828</v>
      </c>
      <c r="D100" s="536"/>
      <c r="E100" s="535"/>
      <c r="F100" s="536"/>
      <c r="G100" s="535"/>
      <c r="H100" s="536"/>
      <c r="I100" s="535"/>
    </row>
    <row r="101" spans="1:9" ht="12.75">
      <c r="A101" s="9" t="s">
        <v>1310</v>
      </c>
      <c r="B101" s="533" t="s">
        <v>872</v>
      </c>
      <c r="C101" s="533" t="s">
        <v>828</v>
      </c>
      <c r="D101" s="536"/>
      <c r="E101" s="535"/>
      <c r="F101" s="536"/>
      <c r="G101" s="535"/>
      <c r="H101" s="536"/>
      <c r="I101" s="535"/>
    </row>
    <row r="102" spans="1:9" ht="12.75">
      <c r="A102" s="9" t="s">
        <v>266</v>
      </c>
      <c r="B102" s="533" t="s">
        <v>863</v>
      </c>
      <c r="C102" s="533" t="s">
        <v>820</v>
      </c>
      <c r="D102" s="534">
        <v>36278</v>
      </c>
      <c r="E102" s="535">
        <v>1</v>
      </c>
      <c r="F102" s="534">
        <v>36278</v>
      </c>
      <c r="G102" s="535">
        <v>1</v>
      </c>
      <c r="H102" s="536"/>
      <c r="I102" s="535"/>
    </row>
    <row r="103" spans="1:9" ht="12.75">
      <c r="A103" s="9" t="s">
        <v>441</v>
      </c>
      <c r="B103" s="533" t="s">
        <v>470</v>
      </c>
      <c r="C103" s="533" t="s">
        <v>820</v>
      </c>
      <c r="D103" s="534"/>
      <c r="E103" s="535"/>
      <c r="F103" s="536"/>
      <c r="G103" s="535"/>
      <c r="H103" s="536"/>
      <c r="I103" s="535"/>
    </row>
    <row r="104" spans="1:9" ht="12.75">
      <c r="A104" s="9" t="s">
        <v>1512</v>
      </c>
      <c r="B104" s="532" t="s">
        <v>873</v>
      </c>
      <c r="C104" s="532" t="s">
        <v>840</v>
      </c>
      <c r="D104" s="536"/>
      <c r="E104" s="535"/>
      <c r="F104" s="536"/>
      <c r="G104" s="535"/>
      <c r="H104" s="536"/>
      <c r="I104" s="535"/>
    </row>
    <row r="105" spans="1:9" ht="12.75">
      <c r="A105" s="9" t="s">
        <v>1354</v>
      </c>
      <c r="B105" s="533" t="s">
        <v>1650</v>
      </c>
      <c r="C105" s="533" t="s">
        <v>820</v>
      </c>
      <c r="D105" s="534"/>
      <c r="E105" s="535"/>
      <c r="F105" s="536"/>
      <c r="G105" s="535"/>
      <c r="H105" s="536"/>
      <c r="I105" s="535"/>
    </row>
    <row r="106" spans="1:9" ht="12.75">
      <c r="A106" s="9" t="s">
        <v>451</v>
      </c>
      <c r="B106" s="533" t="s">
        <v>1652</v>
      </c>
      <c r="C106" s="533" t="s">
        <v>818</v>
      </c>
      <c r="D106" s="534"/>
      <c r="E106" s="535"/>
      <c r="F106" s="536"/>
      <c r="G106" s="535"/>
      <c r="H106" s="536"/>
      <c r="I106" s="535"/>
    </row>
    <row r="107" spans="1:9" ht="12.75">
      <c r="A107" s="9" t="s">
        <v>1340</v>
      </c>
      <c r="B107" s="533" t="s">
        <v>456</v>
      </c>
      <c r="C107" s="533" t="s">
        <v>825</v>
      </c>
      <c r="D107" s="536"/>
      <c r="E107" s="535"/>
      <c r="F107" s="536"/>
      <c r="G107" s="535"/>
      <c r="H107" s="536"/>
      <c r="I107" s="535"/>
    </row>
    <row r="108" spans="2:9" ht="12.75">
      <c r="B108" s="533" t="s">
        <v>275</v>
      </c>
      <c r="C108" s="533" t="s">
        <v>820</v>
      </c>
      <c r="D108" s="534"/>
      <c r="E108" s="535"/>
      <c r="F108" s="536"/>
      <c r="G108" s="535"/>
      <c r="H108" s="536"/>
      <c r="I108" s="535"/>
    </row>
    <row r="109" spans="2:9" ht="12.75">
      <c r="B109" s="533" t="s">
        <v>476</v>
      </c>
      <c r="C109" s="533" t="s">
        <v>865</v>
      </c>
      <c r="D109" s="534"/>
      <c r="E109" s="535"/>
      <c r="F109" s="536"/>
      <c r="G109" s="535"/>
      <c r="H109" s="536"/>
      <c r="I109" s="535"/>
    </row>
    <row r="110" spans="2:9" ht="12.75">
      <c r="B110" s="533" t="s">
        <v>1634</v>
      </c>
      <c r="C110" s="533" t="s">
        <v>820</v>
      </c>
      <c r="D110" s="534">
        <v>36278</v>
      </c>
      <c r="E110" s="535">
        <v>1</v>
      </c>
      <c r="F110" s="534">
        <v>36278</v>
      </c>
      <c r="G110" s="535">
        <v>1</v>
      </c>
      <c r="H110" s="536"/>
      <c r="I110" s="535"/>
    </row>
    <row r="111" spans="2:9" ht="12.75">
      <c r="B111" s="533" t="s">
        <v>474</v>
      </c>
      <c r="C111" s="533" t="s">
        <v>818</v>
      </c>
      <c r="D111" s="536"/>
      <c r="E111" s="535"/>
      <c r="F111" s="536"/>
      <c r="G111" s="535"/>
      <c r="H111" s="536"/>
      <c r="I111" s="535"/>
    </row>
    <row r="112" spans="1:9" ht="12.75">
      <c r="A112" s="9" t="s">
        <v>1584</v>
      </c>
      <c r="B112" s="533" t="s">
        <v>588</v>
      </c>
      <c r="C112" s="533" t="s">
        <v>818</v>
      </c>
      <c r="D112" s="536"/>
      <c r="E112" s="535"/>
      <c r="F112" s="536"/>
      <c r="G112" s="535"/>
      <c r="H112" s="536"/>
      <c r="I112" s="543"/>
    </row>
    <row r="113" spans="1:9" ht="12.75">
      <c r="A113" s="9" t="s">
        <v>1373</v>
      </c>
      <c r="B113" s="533" t="s">
        <v>642</v>
      </c>
      <c r="C113" s="533" t="s">
        <v>818</v>
      </c>
      <c r="D113" s="534"/>
      <c r="E113" s="535"/>
      <c r="F113" s="536"/>
      <c r="G113" s="535"/>
      <c r="H113" s="536"/>
      <c r="I113" s="535"/>
    </row>
    <row r="114" spans="2:9" ht="12.75">
      <c r="B114" s="533" t="s">
        <v>869</v>
      </c>
      <c r="C114" s="533" t="s">
        <v>818</v>
      </c>
      <c r="D114" s="536"/>
      <c r="E114" s="535"/>
      <c r="F114" s="534"/>
      <c r="G114" s="535"/>
      <c r="H114" s="536"/>
      <c r="I114" s="535"/>
    </row>
    <row r="115" spans="2:9" ht="12.75">
      <c r="B115" s="533" t="s">
        <v>859</v>
      </c>
      <c r="C115" s="533" t="s">
        <v>820</v>
      </c>
      <c r="D115" s="534"/>
      <c r="E115" s="535"/>
      <c r="F115" s="536"/>
      <c r="G115" s="535"/>
      <c r="H115" s="536"/>
      <c r="I115" s="535"/>
    </row>
    <row r="116" spans="2:9" ht="12.75">
      <c r="B116" s="533" t="s">
        <v>1335</v>
      </c>
      <c r="C116" s="533" t="s">
        <v>823</v>
      </c>
      <c r="D116" s="534"/>
      <c r="E116" s="535"/>
      <c r="F116" s="536"/>
      <c r="G116" s="535"/>
      <c r="H116" s="536"/>
      <c r="I116" s="535"/>
    </row>
    <row r="117" spans="1:9" ht="12.75">
      <c r="A117" s="9" t="s">
        <v>1381</v>
      </c>
      <c r="B117" s="533" t="s">
        <v>821</v>
      </c>
      <c r="C117" s="533" t="s">
        <v>818</v>
      </c>
      <c r="D117" s="536"/>
      <c r="E117" s="535"/>
      <c r="F117" s="534"/>
      <c r="G117" s="535"/>
      <c r="H117" s="534"/>
      <c r="I117" s="543"/>
    </row>
    <row r="118" spans="1:9" ht="12.75">
      <c r="A118" s="9" t="s">
        <v>471</v>
      </c>
      <c r="B118" s="533" t="s">
        <v>821</v>
      </c>
      <c r="C118" s="533" t="s">
        <v>823</v>
      </c>
      <c r="D118" s="534"/>
      <c r="E118" s="535"/>
      <c r="F118" s="536"/>
      <c r="G118" s="535"/>
      <c r="H118" s="536"/>
      <c r="I118" s="535"/>
    </row>
    <row r="119" spans="2:9" ht="12.75">
      <c r="B119" s="533" t="s">
        <v>577</v>
      </c>
      <c r="C119" s="533" t="s">
        <v>820</v>
      </c>
      <c r="D119" s="534">
        <v>36278</v>
      </c>
      <c r="E119" s="535">
        <v>1</v>
      </c>
      <c r="F119" s="534">
        <v>36278</v>
      </c>
      <c r="G119" s="535">
        <v>1</v>
      </c>
      <c r="H119" s="536"/>
      <c r="I119" s="535"/>
    </row>
    <row r="120" spans="2:9" ht="12.75">
      <c r="B120" s="532" t="s">
        <v>506</v>
      </c>
      <c r="C120" s="532" t="s">
        <v>823</v>
      </c>
      <c r="D120" s="534"/>
      <c r="E120" s="535"/>
      <c r="F120" s="536"/>
      <c r="G120" s="535"/>
      <c r="H120" s="536"/>
      <c r="I120" s="535"/>
    </row>
    <row r="121" spans="1:9" ht="12.75">
      <c r="A121" s="9" t="s">
        <v>1588</v>
      </c>
      <c r="B121" s="533" t="s">
        <v>1500</v>
      </c>
      <c r="C121" s="533" t="s">
        <v>823</v>
      </c>
      <c r="D121" s="536"/>
      <c r="E121" s="535"/>
      <c r="F121" s="536"/>
      <c r="G121" s="535"/>
      <c r="H121" s="536"/>
      <c r="I121" s="535"/>
    </row>
    <row r="122" spans="1:9" ht="12.75">
      <c r="A122" s="9" t="s">
        <v>268</v>
      </c>
      <c r="B122" s="533" t="s">
        <v>601</v>
      </c>
      <c r="C122" s="533" t="s">
        <v>823</v>
      </c>
      <c r="D122" s="536"/>
      <c r="E122" s="535"/>
      <c r="F122" s="536"/>
      <c r="G122" s="535"/>
      <c r="H122" s="536"/>
      <c r="I122" s="535"/>
    </row>
    <row r="123" spans="1:9" ht="12.75">
      <c r="A123" s="9" t="s">
        <v>1518</v>
      </c>
      <c r="B123" s="533" t="s">
        <v>1628</v>
      </c>
      <c r="C123" s="533" t="s">
        <v>823</v>
      </c>
      <c r="D123" s="536"/>
      <c r="E123" s="535"/>
      <c r="F123" s="536"/>
      <c r="G123" s="535"/>
      <c r="H123" s="536"/>
      <c r="I123" s="535"/>
    </row>
    <row r="124" spans="2:9" ht="12.75">
      <c r="B124" s="533" t="s">
        <v>466</v>
      </c>
      <c r="C124" s="533" t="s">
        <v>844</v>
      </c>
      <c r="D124" s="534"/>
      <c r="E124" s="535"/>
      <c r="F124" s="536"/>
      <c r="G124" s="535"/>
      <c r="H124" s="536"/>
      <c r="I124" s="535"/>
    </row>
    <row r="125" spans="2:9" ht="12.75">
      <c r="B125" s="532" t="s">
        <v>508</v>
      </c>
      <c r="C125" s="532" t="s">
        <v>846</v>
      </c>
      <c r="D125" s="536"/>
      <c r="E125" s="535"/>
      <c r="F125" s="536"/>
      <c r="G125" s="535"/>
      <c r="H125" s="536"/>
      <c r="I125" s="535"/>
    </row>
    <row r="126" spans="1:9" ht="12.75">
      <c r="A126" s="9" t="s">
        <v>1399</v>
      </c>
      <c r="B126" s="532" t="s">
        <v>605</v>
      </c>
      <c r="C126" s="532" t="s">
        <v>846</v>
      </c>
      <c r="D126" s="536"/>
      <c r="E126" s="535"/>
      <c r="F126" s="536"/>
      <c r="G126" s="535"/>
      <c r="H126" s="536"/>
      <c r="I126" s="535"/>
    </row>
    <row r="127" spans="1:9" ht="12.75">
      <c r="A127" s="9" t="s">
        <v>280</v>
      </c>
      <c r="B127" s="533" t="s">
        <v>607</v>
      </c>
      <c r="C127" s="533" t="s">
        <v>855</v>
      </c>
      <c r="D127" s="536"/>
      <c r="E127" s="535"/>
      <c r="F127" s="536"/>
      <c r="G127" s="535"/>
      <c r="H127" s="536"/>
      <c r="I127" s="535"/>
    </row>
    <row r="128" spans="2:9" ht="12.75">
      <c r="B128" s="533" t="s">
        <v>1632</v>
      </c>
      <c r="C128" s="533" t="s">
        <v>820</v>
      </c>
      <c r="D128" s="534">
        <v>36278</v>
      </c>
      <c r="E128" s="535">
        <v>1</v>
      </c>
      <c r="F128" s="534">
        <v>36278</v>
      </c>
      <c r="G128" s="535">
        <v>1</v>
      </c>
      <c r="H128" s="536"/>
      <c r="I128" s="535"/>
    </row>
    <row r="129" spans="1:9" ht="12.75">
      <c r="A129" s="9" t="s">
        <v>282</v>
      </c>
      <c r="B129" s="533" t="s">
        <v>1818</v>
      </c>
      <c r="C129" s="533" t="s">
        <v>820</v>
      </c>
      <c r="D129" s="534">
        <v>36278</v>
      </c>
      <c r="E129" s="535">
        <v>1</v>
      </c>
      <c r="F129" s="534">
        <v>36278</v>
      </c>
      <c r="G129" s="535">
        <v>1</v>
      </c>
      <c r="H129" s="536"/>
      <c r="I129" s="535"/>
    </row>
    <row r="130" spans="1:9" ht="12.75">
      <c r="A130" s="9" t="s">
        <v>1505</v>
      </c>
      <c r="B130" s="533" t="s">
        <v>502</v>
      </c>
      <c r="C130" s="533" t="s">
        <v>836</v>
      </c>
      <c r="D130" s="536"/>
      <c r="E130" s="535"/>
      <c r="F130" s="536"/>
      <c r="G130" s="535"/>
      <c r="H130" s="536"/>
      <c r="I130" s="535"/>
    </row>
    <row r="131" spans="1:9" ht="12.75">
      <c r="A131" s="9" t="s">
        <v>1516</v>
      </c>
      <c r="B131" s="532" t="s">
        <v>464</v>
      </c>
      <c r="C131" s="532" t="s">
        <v>829</v>
      </c>
      <c r="D131" s="534"/>
      <c r="E131" s="535"/>
      <c r="F131" s="536"/>
      <c r="G131" s="535"/>
      <c r="H131" s="536"/>
      <c r="I131" s="535"/>
    </row>
    <row r="132" spans="1:9" ht="12.75">
      <c r="A132" s="9" t="s">
        <v>1330</v>
      </c>
      <c r="B132" s="533" t="s">
        <v>870</v>
      </c>
      <c r="C132" s="533" t="s">
        <v>829</v>
      </c>
      <c r="D132" s="534"/>
      <c r="E132" s="535"/>
      <c r="F132" s="534"/>
      <c r="G132" s="535"/>
      <c r="H132" s="536"/>
      <c r="I132" s="535"/>
    </row>
    <row r="133" spans="2:9" ht="12.75">
      <c r="B133" s="533" t="s">
        <v>504</v>
      </c>
      <c r="C133" s="533" t="s">
        <v>829</v>
      </c>
      <c r="D133" s="534"/>
      <c r="E133" s="535"/>
      <c r="F133" s="536"/>
      <c r="G133" s="535"/>
      <c r="H133" s="536"/>
      <c r="I133" s="535"/>
    </row>
    <row r="134" spans="2:9" ht="12.75">
      <c r="B134" s="533" t="s">
        <v>866</v>
      </c>
      <c r="C134" s="533" t="s">
        <v>842</v>
      </c>
      <c r="D134" s="534"/>
      <c r="E134" s="535"/>
      <c r="F134" s="536"/>
      <c r="G134" s="535"/>
      <c r="H134" s="536"/>
      <c r="I134" s="535"/>
    </row>
    <row r="135" spans="2:9" ht="12.75">
      <c r="B135" s="533" t="s">
        <v>1648</v>
      </c>
      <c r="C135" s="533" t="s">
        <v>820</v>
      </c>
      <c r="D135" s="536"/>
      <c r="E135" s="535"/>
      <c r="F135" s="536"/>
      <c r="G135" s="535"/>
      <c r="H135" s="536"/>
      <c r="I135" s="535"/>
    </row>
    <row r="136" spans="2:9" ht="12.75">
      <c r="B136" s="532" t="s">
        <v>1502</v>
      </c>
      <c r="C136" s="532" t="s">
        <v>831</v>
      </c>
      <c r="D136" s="534">
        <v>36278</v>
      </c>
      <c r="E136" s="535">
        <v>1</v>
      </c>
      <c r="F136" s="534">
        <v>36278</v>
      </c>
      <c r="G136" s="535">
        <v>1</v>
      </c>
      <c r="H136" s="536"/>
      <c r="I136" s="535"/>
    </row>
    <row r="137" spans="2:9" ht="12.75">
      <c r="B137" s="533" t="s">
        <v>462</v>
      </c>
      <c r="C137" s="533" t="s">
        <v>845</v>
      </c>
      <c r="D137" s="536"/>
      <c r="E137" s="535"/>
      <c r="F137" s="536"/>
      <c r="G137" s="535"/>
      <c r="H137" s="536"/>
      <c r="I137" s="535"/>
    </row>
    <row r="138" spans="2:9" ht="12.75">
      <c r="B138" s="533" t="s">
        <v>1297</v>
      </c>
      <c r="C138" s="533" t="s">
        <v>824</v>
      </c>
      <c r="D138" s="534"/>
      <c r="E138" s="535"/>
      <c r="F138" s="536"/>
      <c r="G138" s="535"/>
      <c r="H138" s="536"/>
      <c r="I138" s="535"/>
    </row>
    <row r="139" spans="2:9" ht="12.75">
      <c r="B139" s="533" t="s">
        <v>867</v>
      </c>
      <c r="C139" s="533" t="s">
        <v>818</v>
      </c>
      <c r="D139" s="536"/>
      <c r="E139" s="535"/>
      <c r="F139" s="536"/>
      <c r="G139" s="535"/>
      <c r="H139" s="536"/>
      <c r="I139" s="535"/>
    </row>
    <row r="140" spans="1:9" ht="12.75">
      <c r="A140" s="9" t="s">
        <v>558</v>
      </c>
      <c r="B140" s="533" t="s">
        <v>862</v>
      </c>
      <c r="C140" s="533" t="s">
        <v>820</v>
      </c>
      <c r="D140" s="534"/>
      <c r="E140" s="535"/>
      <c r="F140" s="536"/>
      <c r="G140" s="535"/>
      <c r="H140" s="536"/>
      <c r="I140" s="535"/>
    </row>
    <row r="141" spans="1:9" ht="12.75">
      <c r="A141" s="9" t="s">
        <v>635</v>
      </c>
      <c r="B141" s="533" t="s">
        <v>567</v>
      </c>
      <c r="C141" s="533" t="s">
        <v>858</v>
      </c>
      <c r="D141" s="536"/>
      <c r="E141" s="535"/>
      <c r="F141" s="536"/>
      <c r="G141" s="535"/>
      <c r="H141" s="536"/>
      <c r="I141" s="535"/>
    </row>
    <row r="142" spans="2:9" ht="12.75">
      <c r="B142" s="533" t="s">
        <v>582</v>
      </c>
      <c r="C142" s="533" t="s">
        <v>820</v>
      </c>
      <c r="D142" s="534"/>
      <c r="E142" s="535"/>
      <c r="F142" s="536"/>
      <c r="G142" s="535"/>
      <c r="H142" s="536"/>
      <c r="I142" s="535"/>
    </row>
    <row r="143" spans="2:9" ht="12.75">
      <c r="B143" s="533" t="s">
        <v>584</v>
      </c>
      <c r="C143" s="533" t="s">
        <v>818</v>
      </c>
      <c r="D143" s="534"/>
      <c r="E143" s="535"/>
      <c r="F143" s="536"/>
      <c r="G143" s="535"/>
      <c r="H143" s="536"/>
      <c r="I143" s="535"/>
    </row>
    <row r="144" spans="2:9" ht="12.75">
      <c r="B144" s="533" t="s">
        <v>565</v>
      </c>
      <c r="C144" s="533" t="s">
        <v>820</v>
      </c>
      <c r="D144" s="534">
        <v>36278</v>
      </c>
      <c r="E144" s="535">
        <v>1</v>
      </c>
      <c r="F144" s="534">
        <v>36278</v>
      </c>
      <c r="G144" s="535">
        <v>1</v>
      </c>
      <c r="H144" s="536"/>
      <c r="I144" s="535"/>
    </row>
    <row r="145" spans="2:9" ht="12.75">
      <c r="B145" s="533" t="s">
        <v>563</v>
      </c>
      <c r="C145" s="533" t="s">
        <v>818</v>
      </c>
      <c r="D145" s="534"/>
      <c r="E145" s="535"/>
      <c r="F145" s="536"/>
      <c r="G145" s="535"/>
      <c r="H145" s="536"/>
      <c r="I145" s="535"/>
    </row>
    <row r="146" spans="2:9" ht="12.75">
      <c r="B146" s="533" t="s">
        <v>581</v>
      </c>
      <c r="C146" s="533" t="s">
        <v>820</v>
      </c>
      <c r="D146" s="536"/>
      <c r="E146" s="535"/>
      <c r="F146" s="536"/>
      <c r="G146" s="535"/>
      <c r="H146" s="536"/>
      <c r="I146" s="535"/>
    </row>
    <row r="147" spans="1:9" ht="12.75">
      <c r="A147" s="9" t="s">
        <v>1322</v>
      </c>
      <c r="B147" s="533" t="s">
        <v>573</v>
      </c>
      <c r="C147" s="533" t="s">
        <v>820</v>
      </c>
      <c r="D147" s="536"/>
      <c r="E147" s="535"/>
      <c r="F147" s="536"/>
      <c r="G147" s="535"/>
      <c r="H147" s="536"/>
      <c r="I147" s="535"/>
    </row>
    <row r="148" spans="1:9" ht="12.75">
      <c r="A148" s="9" t="s">
        <v>1395</v>
      </c>
      <c r="B148" s="533" t="s">
        <v>861</v>
      </c>
      <c r="C148" s="533" t="s">
        <v>820</v>
      </c>
      <c r="D148" s="534"/>
      <c r="E148" s="535"/>
      <c r="F148" s="536"/>
      <c r="G148" s="535"/>
      <c r="H148" s="536"/>
      <c r="I148" s="535"/>
    </row>
  </sheetData>
  <printOptions horizontalCentered="1"/>
  <pageMargins left="0.7480314960629921" right="0.7480314960629921" top="0.9448818897637796" bottom="0.7874015748031497" header="0.55" footer="0.3937007874015748"/>
  <pageSetup horizontalDpi="300" verticalDpi="300" orientation="portrait" r:id="rId1"/>
  <headerFooter alignWithMargins="0">
    <oddHeader xml:space="preserve">&amp;C&amp;"Arial,Bold"&amp;12TABLE 150B.  APSIN/NCIC TRAINING </oddHeader>
    <oddFooter>&amp;L&amp;8&amp;F  &amp;A&amp;R&amp;8&amp;P of &amp;N</oddFooter>
  </headerFooter>
</worksheet>
</file>

<file path=xl/worksheets/sheet28.xml><?xml version="1.0" encoding="utf-8"?>
<worksheet xmlns="http://schemas.openxmlformats.org/spreadsheetml/2006/main" xmlns:r="http://schemas.openxmlformats.org/officeDocument/2006/relationships">
  <dimension ref="A1:K28"/>
  <sheetViews>
    <sheetView zoomScale="75" zoomScaleNormal="75" workbookViewId="0" topLeftCell="A9">
      <selection activeCell="F25" sqref="F25"/>
    </sheetView>
  </sheetViews>
  <sheetFormatPr defaultColWidth="9.140625" defaultRowHeight="12.75"/>
  <cols>
    <col min="1" max="1" width="3.00390625" style="0" customWidth="1"/>
    <col min="2" max="2" width="30.8515625" style="0" customWidth="1"/>
    <col min="3" max="3" width="2.28125" style="0" customWidth="1"/>
    <col min="4" max="4" width="9.421875" style="37" customWidth="1"/>
    <col min="5" max="10" width="10.7109375" style="37" customWidth="1"/>
    <col min="11" max="11" width="11.57421875" style="0" customWidth="1"/>
    <col min="12" max="12" width="27.421875" style="0" customWidth="1"/>
  </cols>
  <sheetData>
    <row r="1" spans="1:11" ht="24" customHeight="1">
      <c r="A1" s="57" t="s">
        <v>1198</v>
      </c>
      <c r="B1" s="58"/>
      <c r="C1" s="58"/>
      <c r="D1" s="88"/>
      <c r="E1" s="60"/>
      <c r="F1" s="60"/>
      <c r="G1" s="60"/>
      <c r="H1" s="60"/>
      <c r="I1" s="92"/>
      <c r="J1" s="60"/>
      <c r="K1" s="89"/>
    </row>
    <row r="2" spans="1:11" ht="12.75">
      <c r="A2" s="14"/>
      <c r="B2" s="33"/>
      <c r="C2" s="9"/>
      <c r="D2" s="12"/>
      <c r="E2" s="35"/>
      <c r="F2" s="35"/>
      <c r="G2" s="35"/>
      <c r="H2" s="35"/>
      <c r="I2" s="35"/>
      <c r="J2" s="35"/>
      <c r="K2" s="13"/>
    </row>
    <row r="3" spans="1:11" ht="12.75">
      <c r="A3" s="13"/>
      <c r="B3" s="63" t="s">
        <v>1658</v>
      </c>
      <c r="C3" s="63"/>
      <c r="D3" s="67" t="s">
        <v>1194</v>
      </c>
      <c r="E3" s="35"/>
      <c r="F3" s="35"/>
      <c r="G3" s="35"/>
      <c r="H3" s="35"/>
      <c r="I3" s="35"/>
      <c r="J3" s="35"/>
      <c r="K3" s="13"/>
    </row>
    <row r="4" spans="1:11" ht="12.75">
      <c r="A4" s="13"/>
      <c r="B4" s="63"/>
      <c r="C4" s="63"/>
      <c r="D4" s="67" t="s">
        <v>1675</v>
      </c>
      <c r="E4" s="35"/>
      <c r="F4" s="35"/>
      <c r="G4" s="35"/>
      <c r="H4" s="35"/>
      <c r="I4" s="35"/>
      <c r="J4" s="35"/>
      <c r="K4" s="13"/>
    </row>
    <row r="5" spans="1:11" ht="12.75">
      <c r="A5" s="13"/>
      <c r="B5" s="66"/>
      <c r="C5" s="66"/>
      <c r="D5" s="35"/>
      <c r="E5" s="35"/>
      <c r="F5" s="35"/>
      <c r="G5" s="35"/>
      <c r="H5" s="35"/>
      <c r="I5" s="35"/>
      <c r="J5" s="35"/>
      <c r="K5" s="13"/>
    </row>
    <row r="6" spans="1:11" ht="12.75">
      <c r="A6" s="13"/>
      <c r="B6" s="63" t="s">
        <v>1659</v>
      </c>
      <c r="C6" s="63"/>
      <c r="D6" s="90">
        <v>36114</v>
      </c>
      <c r="E6" s="35"/>
      <c r="F6" s="13"/>
      <c r="G6" s="13"/>
      <c r="H6" s="13"/>
      <c r="I6" s="13"/>
      <c r="J6" s="35"/>
      <c r="K6" s="13"/>
    </row>
    <row r="7" spans="1:11" ht="12.75">
      <c r="A7" s="13"/>
      <c r="B7" s="63" t="s">
        <v>1660</v>
      </c>
      <c r="C7" s="63"/>
      <c r="D7" s="90">
        <v>36341</v>
      </c>
      <c r="E7" s="12" t="s">
        <v>1672</v>
      </c>
      <c r="F7" s="63"/>
      <c r="G7" s="68"/>
      <c r="H7" s="13"/>
      <c r="I7" s="63"/>
      <c r="J7" s="35"/>
      <c r="K7" s="13"/>
    </row>
    <row r="8" spans="1:11" ht="12.75">
      <c r="A8" s="13"/>
      <c r="B8" s="63" t="s">
        <v>1661</v>
      </c>
      <c r="C8" s="63"/>
      <c r="D8" s="91" t="s">
        <v>1160</v>
      </c>
      <c r="E8" s="12"/>
      <c r="F8" s="63"/>
      <c r="G8" s="68"/>
      <c r="H8" s="13"/>
      <c r="I8" s="63"/>
      <c r="J8" s="35"/>
      <c r="K8" s="13"/>
    </row>
    <row r="9" spans="1:11" ht="12.75">
      <c r="A9" s="13"/>
      <c r="B9" s="63"/>
      <c r="C9" s="63"/>
      <c r="D9" s="68"/>
      <c r="E9" s="35"/>
      <c r="F9" s="63"/>
      <c r="G9" s="68"/>
      <c r="H9" s="13"/>
      <c r="I9" s="63"/>
      <c r="J9" s="35"/>
      <c r="K9" s="13"/>
    </row>
    <row r="10" spans="1:11" s="11" customFormat="1" ht="12.75">
      <c r="A10" s="69"/>
      <c r="B10" s="33" t="s">
        <v>500</v>
      </c>
      <c r="C10" s="78"/>
      <c r="D10" s="12" t="s">
        <v>1195</v>
      </c>
      <c r="E10" s="35"/>
      <c r="F10" s="35"/>
      <c r="G10" s="13"/>
      <c r="H10" s="13"/>
      <c r="I10" s="13"/>
      <c r="J10" s="35"/>
      <c r="K10" s="80"/>
    </row>
    <row r="11" spans="1:11" s="11" customFormat="1" ht="15">
      <c r="A11" s="69"/>
      <c r="B11" s="31" t="s">
        <v>1662</v>
      </c>
      <c r="C11" s="56"/>
      <c r="D11" s="20" t="s">
        <v>1196</v>
      </c>
      <c r="E11" s="35"/>
      <c r="F11" s="35"/>
      <c r="G11" s="13"/>
      <c r="H11" s="13"/>
      <c r="I11" s="13"/>
      <c r="J11" s="35"/>
      <c r="K11" s="80"/>
    </row>
    <row r="12" spans="1:11" s="11" customFormat="1" ht="15">
      <c r="A12" s="69"/>
      <c r="B12" s="31" t="s">
        <v>1673</v>
      </c>
      <c r="C12" s="56"/>
      <c r="D12" s="82">
        <v>35582</v>
      </c>
      <c r="E12" s="35"/>
      <c r="F12" s="35"/>
      <c r="G12" s="13"/>
      <c r="H12" s="13"/>
      <c r="I12" s="13"/>
      <c r="J12" s="35"/>
      <c r="K12" s="80"/>
    </row>
    <row r="13" spans="1:11" s="11" customFormat="1" ht="15">
      <c r="A13" s="69"/>
      <c r="B13" s="31" t="s">
        <v>1654</v>
      </c>
      <c r="C13" s="56"/>
      <c r="D13" s="404">
        <v>1107</v>
      </c>
      <c r="E13" s="12"/>
      <c r="F13" s="35"/>
      <c r="G13" s="13"/>
      <c r="H13" s="13"/>
      <c r="I13" s="13"/>
      <c r="J13" s="35"/>
      <c r="K13" s="80"/>
    </row>
    <row r="14" spans="1:11" s="11" customFormat="1" ht="15">
      <c r="A14" s="69"/>
      <c r="B14" s="33"/>
      <c r="C14" s="56"/>
      <c r="D14" s="61"/>
      <c r="E14" s="35"/>
      <c r="F14" s="35"/>
      <c r="G14" s="13"/>
      <c r="H14" s="13"/>
      <c r="I14" s="13"/>
      <c r="J14" s="35"/>
      <c r="K14" s="80"/>
    </row>
    <row r="15" spans="1:11" s="11" customFormat="1" ht="15">
      <c r="A15" s="69"/>
      <c r="B15" s="33" t="s">
        <v>1674</v>
      </c>
      <c r="C15" s="56"/>
      <c r="D15" s="62">
        <v>164</v>
      </c>
      <c r="E15" s="12" t="s">
        <v>427</v>
      </c>
      <c r="F15" s="35"/>
      <c r="G15" s="13"/>
      <c r="H15" s="13"/>
      <c r="I15" s="13"/>
      <c r="J15" s="35"/>
      <c r="K15" s="80"/>
    </row>
    <row r="16" spans="1:11" s="11" customFormat="1" ht="15">
      <c r="A16" s="69"/>
      <c r="B16" s="31" t="s">
        <v>429</v>
      </c>
      <c r="C16" s="56"/>
      <c r="D16" s="62">
        <v>258</v>
      </c>
      <c r="E16" s="12" t="s">
        <v>428</v>
      </c>
      <c r="F16" s="35"/>
      <c r="G16" s="13"/>
      <c r="H16" s="13"/>
      <c r="I16" s="13"/>
      <c r="J16" s="35"/>
      <c r="K16" s="80"/>
    </row>
    <row r="17" spans="1:11" s="11" customFormat="1" ht="15">
      <c r="A17" s="69"/>
      <c r="B17" s="33"/>
      <c r="C17" s="56"/>
      <c r="D17" s="35"/>
      <c r="E17" s="35"/>
      <c r="F17" s="35"/>
      <c r="G17" s="13"/>
      <c r="H17" s="13"/>
      <c r="I17" s="13"/>
      <c r="J17" s="35"/>
      <c r="K17" s="80"/>
    </row>
    <row r="18" spans="1:11" s="11" customFormat="1" ht="15.75">
      <c r="A18" s="69"/>
      <c r="B18" s="237" t="s">
        <v>1162</v>
      </c>
      <c r="C18" s="239"/>
      <c r="D18" s="305">
        <v>0.66</v>
      </c>
      <c r="E18" s="205" t="s">
        <v>501</v>
      </c>
      <c r="F18" s="237"/>
      <c r="G18" s="105"/>
      <c r="H18" s="80"/>
      <c r="I18" s="80"/>
      <c r="J18" s="80"/>
      <c r="K18" s="80"/>
    </row>
    <row r="19" spans="1:11" ht="12.75">
      <c r="A19" s="55"/>
      <c r="B19" s="13"/>
      <c r="C19" s="13"/>
      <c r="D19" s="35"/>
      <c r="E19" s="33"/>
      <c r="F19" s="33"/>
      <c r="G19" s="33"/>
      <c r="H19" s="35"/>
      <c r="I19" s="35"/>
      <c r="J19" s="35"/>
      <c r="K19" s="13"/>
    </row>
    <row r="20" spans="1:11" s="4" customFormat="1" ht="22.5">
      <c r="A20" s="71"/>
      <c r="B20" s="306" t="s">
        <v>1161</v>
      </c>
      <c r="C20" s="72"/>
      <c r="D20" s="83" t="s">
        <v>1671</v>
      </c>
      <c r="E20" s="83" t="s">
        <v>1665</v>
      </c>
      <c r="F20" s="83" t="s">
        <v>1663</v>
      </c>
      <c r="G20" s="83" t="s">
        <v>1666</v>
      </c>
      <c r="H20" s="83" t="s">
        <v>1667</v>
      </c>
      <c r="I20" s="83" t="s">
        <v>1668</v>
      </c>
      <c r="J20" s="83" t="s">
        <v>1669</v>
      </c>
      <c r="K20" s="84"/>
    </row>
    <row r="21" spans="1:11" s="4" customFormat="1" ht="12.75" hidden="1">
      <c r="A21" s="14"/>
      <c r="B21" s="39" t="s">
        <v>1670</v>
      </c>
      <c r="C21" s="72"/>
      <c r="D21" s="73">
        <f>AVERAGE(D23,D22)</f>
        <v>0</v>
      </c>
      <c r="E21" s="73">
        <f>AVERAGE(E23,E22)</f>
        <v>0.155</v>
      </c>
      <c r="F21" s="73">
        <f>AVERAGE(F23,F22)</f>
        <v>0.42</v>
      </c>
      <c r="G21" s="73">
        <f>AVERAGE(G23,G22)</f>
        <v>0.58</v>
      </c>
      <c r="H21" s="74" t="s">
        <v>1664</v>
      </c>
      <c r="I21" s="73">
        <f>AVERAGE(I23,I22)</f>
        <v>0.465</v>
      </c>
      <c r="J21" s="87">
        <f>AVERAGE(J23,J22)</f>
        <v>0.5</v>
      </c>
      <c r="K21" s="85"/>
    </row>
    <row r="22" spans="1:11" s="77" customFormat="1" ht="12.75" hidden="1">
      <c r="A22" s="9"/>
      <c r="B22" s="39"/>
      <c r="C22" s="76"/>
      <c r="D22" s="81">
        <v>0</v>
      </c>
      <c r="E22" s="81">
        <v>0</v>
      </c>
      <c r="F22" s="81">
        <v>0.42</v>
      </c>
      <c r="G22" s="81">
        <v>0.43</v>
      </c>
      <c r="H22" s="81" t="s">
        <v>1664</v>
      </c>
      <c r="I22" s="81">
        <v>0</v>
      </c>
      <c r="J22" s="81">
        <v>0</v>
      </c>
      <c r="K22" s="75"/>
    </row>
    <row r="23" spans="1:11" s="77" customFormat="1" ht="33" customHeight="1">
      <c r="A23" s="9"/>
      <c r="C23" s="307"/>
      <c r="D23" s="308" t="s">
        <v>518</v>
      </c>
      <c r="E23" s="308">
        <v>0.31</v>
      </c>
      <c r="F23" s="308" t="s">
        <v>1664</v>
      </c>
      <c r="G23" s="308">
        <v>0.73</v>
      </c>
      <c r="H23" s="308" t="s">
        <v>1664</v>
      </c>
      <c r="I23" s="308">
        <v>0.93</v>
      </c>
      <c r="J23" s="308">
        <v>1</v>
      </c>
      <c r="K23" s="86"/>
    </row>
    <row r="24" spans="1:11" s="77" customFormat="1" ht="12.75">
      <c r="A24" s="9"/>
      <c r="B24" s="39"/>
      <c r="C24" s="76"/>
      <c r="D24" s="64"/>
      <c r="E24" s="64"/>
      <c r="F24" s="64"/>
      <c r="G24" s="64"/>
      <c r="H24" s="64"/>
      <c r="I24" s="64"/>
      <c r="J24" s="64"/>
      <c r="K24" s="86"/>
    </row>
    <row r="25" spans="1:11" ht="12.75">
      <c r="A25" s="13"/>
      <c r="B25" s="13"/>
      <c r="C25" s="13"/>
      <c r="D25" s="35"/>
      <c r="E25" s="35"/>
      <c r="F25" s="35"/>
      <c r="G25" s="35"/>
      <c r="H25" s="35"/>
      <c r="I25" s="35"/>
      <c r="J25" s="35"/>
      <c r="K25" s="13"/>
    </row>
    <row r="26" spans="1:11" ht="15">
      <c r="A26" s="13"/>
      <c r="B26" s="33" t="s">
        <v>1655</v>
      </c>
      <c r="C26" s="56"/>
      <c r="D26" s="303">
        <v>0.9</v>
      </c>
      <c r="E26" s="35"/>
      <c r="F26" s="35"/>
      <c r="G26" s="35"/>
      <c r="H26" s="35"/>
      <c r="I26" s="35"/>
      <c r="J26" s="35"/>
      <c r="K26" s="13"/>
    </row>
    <row r="27" spans="1:11" ht="15">
      <c r="A27" s="13"/>
      <c r="B27" s="33" t="s">
        <v>1656</v>
      </c>
      <c r="C27" s="65" t="s">
        <v>1657</v>
      </c>
      <c r="D27" s="304" t="s">
        <v>1197</v>
      </c>
      <c r="E27" s="35"/>
      <c r="F27" s="35"/>
      <c r="G27" s="35"/>
      <c r="H27" s="35"/>
      <c r="I27" s="35"/>
      <c r="J27" s="35"/>
      <c r="K27" s="13"/>
    </row>
    <row r="28" spans="1:11" ht="12.75">
      <c r="A28" s="13"/>
      <c r="B28" s="70"/>
      <c r="C28" s="70"/>
      <c r="D28" s="79"/>
      <c r="E28" s="35"/>
      <c r="F28" s="35"/>
      <c r="G28" s="35"/>
      <c r="H28" s="35"/>
      <c r="I28" s="35"/>
      <c r="J28" s="35"/>
      <c r="K28" s="13"/>
    </row>
  </sheetData>
  <printOptions horizontalCentered="1"/>
  <pageMargins left="0.7874015748031497" right="0.3937007874015748" top="0.984251968503937" bottom="0.5905511811023623" header="0.5905511811023623" footer="0.3937007874015748"/>
  <pageSetup horizontalDpi="300" verticalDpi="300" orientation="landscape" r:id="rId1"/>
  <headerFooter alignWithMargins="0">
    <oddHeader xml:space="preserve">&amp;C&amp;"Arial,Bold"&amp;12TABLE 150C.  APSIN CRIMINAL HISTORY DATA QUALITY </oddHeader>
    <oddFooter>&amp;L&amp;8&amp;F  &amp;A&amp;R&amp;8&amp;P of &amp;N</oddFooter>
  </headerFooter>
</worksheet>
</file>

<file path=xl/worksheets/sheet29.xml><?xml version="1.0" encoding="utf-8"?>
<worksheet xmlns="http://schemas.openxmlformats.org/spreadsheetml/2006/main" xmlns:r="http://schemas.openxmlformats.org/officeDocument/2006/relationships">
  <dimension ref="A1:B27"/>
  <sheetViews>
    <sheetView workbookViewId="0" topLeftCell="A11">
      <selection activeCell="A25" sqref="A25"/>
    </sheetView>
  </sheetViews>
  <sheetFormatPr defaultColWidth="9.140625" defaultRowHeight="12.75"/>
  <cols>
    <col min="1" max="1" width="12.421875" style="0" customWidth="1"/>
    <col min="2" max="2" width="75.421875" style="93" customWidth="1"/>
    <col min="3" max="3" width="12.7109375" style="37" customWidth="1"/>
    <col min="4" max="4" width="12.00390625" style="0" customWidth="1"/>
  </cols>
  <sheetData>
    <row r="1" spans="1:2" ht="51.75" customHeight="1">
      <c r="A1" s="713" t="s">
        <v>936</v>
      </c>
      <c r="B1" s="713"/>
    </row>
    <row r="2" spans="1:2" ht="67.5" customHeight="1">
      <c r="A2" s="713" t="s">
        <v>1061</v>
      </c>
      <c r="B2" s="713"/>
    </row>
    <row r="3" spans="1:2" ht="72" customHeight="1">
      <c r="A3" s="713" t="s">
        <v>1062</v>
      </c>
      <c r="B3" s="713"/>
    </row>
    <row r="4" ht="25.5" customHeight="1">
      <c r="A4" s="337" t="s">
        <v>1209</v>
      </c>
    </row>
    <row r="5" spans="1:2" ht="12.75">
      <c r="A5" s="673" t="s">
        <v>1780</v>
      </c>
      <c r="B5" s="338" t="s">
        <v>1207</v>
      </c>
    </row>
    <row r="6" spans="1:2" ht="12.75">
      <c r="A6" s="673" t="s">
        <v>944</v>
      </c>
      <c r="B6" s="338" t="s">
        <v>1201</v>
      </c>
    </row>
    <row r="7" spans="1:2" ht="12.75">
      <c r="A7" s="673" t="s">
        <v>963</v>
      </c>
      <c r="B7" s="338" t="s">
        <v>1203</v>
      </c>
    </row>
    <row r="8" spans="1:2" ht="12.75">
      <c r="A8" s="674" t="s">
        <v>999</v>
      </c>
      <c r="B8" s="338" t="s">
        <v>1202</v>
      </c>
    </row>
    <row r="9" spans="1:2" ht="12.75">
      <c r="A9" s="673" t="s">
        <v>969</v>
      </c>
      <c r="B9" s="338" t="s">
        <v>1204</v>
      </c>
    </row>
    <row r="10" spans="1:2" ht="12.75">
      <c r="A10" s="673" t="s">
        <v>1340</v>
      </c>
      <c r="B10" s="338" t="s">
        <v>1205</v>
      </c>
    </row>
    <row r="11" ht="12.75">
      <c r="A11" s="338"/>
    </row>
    <row r="12" spans="1:2" ht="12.75">
      <c r="A12" s="337" t="s">
        <v>1210</v>
      </c>
      <c r="B12" s="101"/>
    </row>
    <row r="13" spans="1:2" ht="12.75">
      <c r="A13" s="673" t="s">
        <v>1226</v>
      </c>
      <c r="B13" s="101"/>
    </row>
    <row r="14" spans="1:2" ht="12.75">
      <c r="A14" s="673" t="s">
        <v>1206</v>
      </c>
      <c r="B14" s="101"/>
    </row>
    <row r="15" spans="1:2" ht="12.75">
      <c r="A15" s="673" t="s">
        <v>1227</v>
      </c>
      <c r="B15" s="101"/>
    </row>
    <row r="16" spans="1:2" ht="12.75">
      <c r="A16" s="338"/>
      <c r="B16" s="101"/>
    </row>
    <row r="17" ht="12.75">
      <c r="A17" s="337" t="s">
        <v>1228</v>
      </c>
    </row>
    <row r="18" spans="1:2" ht="12.75">
      <c r="A18" s="338"/>
      <c r="B18" s="101"/>
    </row>
    <row r="19" spans="1:2" ht="12.75">
      <c r="A19" s="337" t="s">
        <v>1211</v>
      </c>
      <c r="B19" s="101"/>
    </row>
    <row r="20" spans="1:2" ht="12.75">
      <c r="A20" s="673" t="s">
        <v>1230</v>
      </c>
      <c r="B20" s="101"/>
    </row>
    <row r="21" spans="1:2" ht="12.75">
      <c r="A21" s="673" t="s">
        <v>1231</v>
      </c>
      <c r="B21" s="101"/>
    </row>
    <row r="22" spans="1:2" ht="12.75">
      <c r="A22" s="675" t="s">
        <v>1229</v>
      </c>
      <c r="B22" s="101"/>
    </row>
    <row r="23" spans="1:2" ht="12.75">
      <c r="A23" s="338"/>
      <c r="B23" s="101"/>
    </row>
    <row r="24" spans="1:2" ht="12.75">
      <c r="A24" s="337" t="s">
        <v>1212</v>
      </c>
      <c r="B24" s="101"/>
    </row>
    <row r="25" spans="1:2" ht="12.75">
      <c r="A25" s="673" t="s">
        <v>1232</v>
      </c>
      <c r="B25" s="101"/>
    </row>
    <row r="26" spans="1:2" ht="12.75">
      <c r="A26" s="673" t="s">
        <v>1233</v>
      </c>
      <c r="B26" s="101"/>
    </row>
    <row r="27" spans="1:2" ht="12.75">
      <c r="A27" s="673" t="s">
        <v>1208</v>
      </c>
      <c r="B27" s="101"/>
    </row>
  </sheetData>
  <mergeCells count="3">
    <mergeCell ref="A1:B1"/>
    <mergeCell ref="A2:B2"/>
    <mergeCell ref="A3:B3"/>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12.62.160.  RELEASE AND USE OF CRIMINAL JUSTICE INFORMATION</oddHeader>
    <oddFooter>&amp;L&amp;8&amp;F  &amp;A&amp;C&amp;8September 30, 1998&amp;R&amp;8&amp;P of &amp;N</oddFooter>
  </headerFooter>
</worksheet>
</file>

<file path=xl/worksheets/sheet3.xml><?xml version="1.0" encoding="utf-8"?>
<worksheet xmlns="http://schemas.openxmlformats.org/spreadsheetml/2006/main" xmlns:r="http://schemas.openxmlformats.org/officeDocument/2006/relationships">
  <dimension ref="A1:B33"/>
  <sheetViews>
    <sheetView workbookViewId="0" topLeftCell="A2">
      <selection activeCell="N15" sqref="N15"/>
    </sheetView>
  </sheetViews>
  <sheetFormatPr defaultColWidth="9.140625" defaultRowHeight="12.75"/>
  <cols>
    <col min="1" max="1" width="4.7109375" style="4" customWidth="1"/>
    <col min="2" max="2" width="84.421875" style="0" customWidth="1"/>
  </cols>
  <sheetData>
    <row r="1" spans="1:2" ht="26.25" customHeight="1">
      <c r="A1" s="30" t="s">
        <v>26</v>
      </c>
      <c r="B1" s="29"/>
    </row>
    <row r="2" spans="1:2" ht="24.75" customHeight="1">
      <c r="A2" s="121"/>
      <c r="B2" s="121" t="s">
        <v>30</v>
      </c>
    </row>
    <row r="3" spans="1:2" ht="24.75" customHeight="1">
      <c r="A3" s="121"/>
      <c r="B3" s="121" t="s">
        <v>31</v>
      </c>
    </row>
    <row r="4" spans="1:2" ht="24.75" customHeight="1">
      <c r="A4" s="121"/>
      <c r="B4" s="121" t="s">
        <v>32</v>
      </c>
    </row>
    <row r="5" spans="1:2" ht="24.75" customHeight="1">
      <c r="A5" s="121"/>
      <c r="B5" s="121" t="s">
        <v>33</v>
      </c>
    </row>
    <row r="6" spans="1:2" ht="24.75" customHeight="1">
      <c r="A6" s="121"/>
      <c r="B6" s="344" t="s">
        <v>27</v>
      </c>
    </row>
    <row r="7" spans="1:2" ht="12.75">
      <c r="A7" s="581"/>
      <c r="B7" s="581"/>
    </row>
    <row r="8" spans="1:2" ht="12.75">
      <c r="A8" s="581" t="s">
        <v>34</v>
      </c>
      <c r="B8" s="121"/>
    </row>
    <row r="9" spans="1:2" ht="38.25">
      <c r="A9" s="121"/>
      <c r="B9" s="121" t="s">
        <v>28</v>
      </c>
    </row>
    <row r="10" spans="1:2" ht="24.75" customHeight="1">
      <c r="A10" s="343" t="s">
        <v>923</v>
      </c>
      <c r="B10" s="121"/>
    </row>
    <row r="11" spans="1:2" ht="25.5">
      <c r="A11" s="121"/>
      <c r="B11" s="121" t="s">
        <v>29</v>
      </c>
    </row>
    <row r="12" spans="1:2" ht="27" customHeight="1">
      <c r="A12" s="581" t="s">
        <v>1420</v>
      </c>
      <c r="B12" s="29"/>
    </row>
    <row r="13" spans="1:2" ht="12.75">
      <c r="A13" s="582"/>
      <c r="B13" s="121" t="s">
        <v>1864</v>
      </c>
    </row>
    <row r="14" spans="1:2" ht="12.75">
      <c r="A14" s="581"/>
      <c r="B14" s="29" t="s">
        <v>1865</v>
      </c>
    </row>
    <row r="15" spans="1:2" ht="12.75">
      <c r="A15" s="581"/>
      <c r="B15" s="29" t="s">
        <v>1866</v>
      </c>
    </row>
    <row r="16" spans="1:2" ht="12.75">
      <c r="A16" s="581"/>
      <c r="B16" s="29"/>
    </row>
    <row r="17" spans="1:2" ht="12.75">
      <c r="A17" s="581" t="s">
        <v>908</v>
      </c>
      <c r="B17" s="29"/>
    </row>
    <row r="18" spans="1:2" ht="12.75">
      <c r="A18" s="581"/>
      <c r="B18" s="121" t="s">
        <v>35</v>
      </c>
    </row>
    <row r="19" spans="1:2" ht="26.25" customHeight="1">
      <c r="A19" s="128"/>
      <c r="B19" s="13"/>
    </row>
    <row r="20" spans="1:2" ht="12.75">
      <c r="A20" s="128"/>
      <c r="B20" s="13"/>
    </row>
    <row r="21" spans="1:2" ht="15">
      <c r="A21" s="102"/>
      <c r="B21" s="13"/>
    </row>
    <row r="22" spans="1:2" ht="15">
      <c r="A22" s="102"/>
      <c r="B22" s="13"/>
    </row>
    <row r="23" spans="1:2" ht="15">
      <c r="A23" s="102"/>
      <c r="B23" s="13"/>
    </row>
    <row r="24" spans="1:2" ht="12.75">
      <c r="A24" s="128"/>
      <c r="B24" s="13"/>
    </row>
    <row r="25" spans="1:2" ht="12.75">
      <c r="A25" s="128"/>
      <c r="B25" s="13"/>
    </row>
    <row r="26" spans="1:2" ht="12.75">
      <c r="A26" s="128"/>
      <c r="B26" s="13"/>
    </row>
    <row r="27" spans="1:2" ht="12.75">
      <c r="A27" s="128"/>
      <c r="B27" s="13"/>
    </row>
    <row r="28" spans="1:2" ht="12.75">
      <c r="A28" s="128"/>
      <c r="B28" s="13"/>
    </row>
    <row r="29" spans="1:2" ht="12.75">
      <c r="A29" s="128"/>
      <c r="B29" s="13"/>
    </row>
    <row r="30" spans="1:2" ht="12.75">
      <c r="A30" s="128"/>
      <c r="B30" s="13"/>
    </row>
    <row r="31" spans="1:2" ht="12.75">
      <c r="A31" s="128"/>
      <c r="B31" s="13"/>
    </row>
    <row r="32" spans="1:2" ht="12.75">
      <c r="A32" s="128"/>
      <c r="B32" s="13"/>
    </row>
    <row r="33" spans="1:2" ht="12.75">
      <c r="A33" s="128"/>
      <c r="B33" s="13"/>
    </row>
  </sheetData>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&amp;C&amp;"Arial,Bold"&amp;12INTRODUCTION</oddHeader>
    <oddFooter>&amp;L&amp;8&amp;F  &amp;A&amp;R&amp;8&amp;P of &amp;N</oddFooter>
  </headerFooter>
</worksheet>
</file>

<file path=xl/worksheets/sheet30.xml><?xml version="1.0" encoding="utf-8"?>
<worksheet xmlns="http://schemas.openxmlformats.org/spreadsheetml/2006/main" xmlns:r="http://schemas.openxmlformats.org/officeDocument/2006/relationships">
  <dimension ref="A1:G30"/>
  <sheetViews>
    <sheetView zoomScale="108" zoomScaleNormal="108" workbookViewId="0" topLeftCell="A10">
      <selection activeCell="B12" sqref="B12"/>
    </sheetView>
  </sheetViews>
  <sheetFormatPr defaultColWidth="9.140625" defaultRowHeight="12.75"/>
  <cols>
    <col min="1" max="1" width="8.28125" style="0" customWidth="1"/>
    <col min="2" max="2" width="9.00390625" style="93" customWidth="1"/>
    <col min="3" max="3" width="18.57421875" style="37" customWidth="1"/>
    <col min="4" max="4" width="24.28125" style="0" customWidth="1"/>
    <col min="5" max="5" width="3.140625" style="0" customWidth="1"/>
    <col min="6" max="6" width="15.28125" style="0" customWidth="1"/>
    <col min="7" max="7" width="13.8515625" style="0" customWidth="1"/>
  </cols>
  <sheetData>
    <row r="1" spans="1:7" ht="27" customHeight="1" thickBot="1">
      <c r="A1" s="309" t="s">
        <v>1063</v>
      </c>
      <c r="B1" s="309" t="s">
        <v>1064</v>
      </c>
      <c r="C1" s="310" t="s">
        <v>1065</v>
      </c>
      <c r="D1" s="310" t="s">
        <v>1066</v>
      </c>
      <c r="E1" s="310" t="s">
        <v>1067</v>
      </c>
      <c r="F1" s="310" t="s">
        <v>1429</v>
      </c>
      <c r="G1" s="310" t="s">
        <v>1430</v>
      </c>
    </row>
    <row r="2" spans="1:7" ht="25.5" customHeight="1" thickTop="1">
      <c r="A2" s="311" t="s">
        <v>1780</v>
      </c>
      <c r="B2" s="312" t="s">
        <v>937</v>
      </c>
      <c r="C2" s="312" t="s">
        <v>938</v>
      </c>
      <c r="D2" s="313" t="s">
        <v>939</v>
      </c>
      <c r="E2" s="314" t="s">
        <v>940</v>
      </c>
      <c r="F2" s="315" t="s">
        <v>1214</v>
      </c>
      <c r="G2" s="316" t="s">
        <v>942</v>
      </c>
    </row>
    <row r="3" spans="1:7" ht="24" customHeight="1" thickBot="1">
      <c r="A3" s="317"/>
      <c r="B3" s="318"/>
      <c r="C3" s="318"/>
      <c r="D3" s="319" t="s">
        <v>943</v>
      </c>
      <c r="E3" s="320" t="s">
        <v>940</v>
      </c>
      <c r="F3" s="321" t="s">
        <v>1214</v>
      </c>
      <c r="G3" s="322" t="s">
        <v>942</v>
      </c>
    </row>
    <row r="4" spans="1:7" ht="23.25" thickTop="1">
      <c r="A4" s="311" t="s">
        <v>944</v>
      </c>
      <c r="B4" s="312" t="s">
        <v>945</v>
      </c>
      <c r="C4" s="324" t="s">
        <v>1215</v>
      </c>
      <c r="D4" s="324" t="s">
        <v>946</v>
      </c>
      <c r="E4" s="314" t="s">
        <v>947</v>
      </c>
      <c r="F4" s="315" t="s">
        <v>948</v>
      </c>
      <c r="G4" s="316" t="s">
        <v>949</v>
      </c>
    </row>
    <row r="5" spans="1:7" ht="22.5">
      <c r="A5" s="325"/>
      <c r="B5" s="326"/>
      <c r="C5" s="327" t="s">
        <v>950</v>
      </c>
      <c r="D5" s="328" t="s">
        <v>946</v>
      </c>
      <c r="E5" s="251" t="s">
        <v>947</v>
      </c>
      <c r="F5" s="329" t="s">
        <v>951</v>
      </c>
      <c r="G5" s="330" t="s">
        <v>949</v>
      </c>
    </row>
    <row r="6" spans="1:7" ht="22.5">
      <c r="A6" s="325"/>
      <c r="B6" s="149"/>
      <c r="C6" s="327" t="s">
        <v>1216</v>
      </c>
      <c r="D6" s="327" t="s">
        <v>952</v>
      </c>
      <c r="E6" s="251" t="s">
        <v>947</v>
      </c>
      <c r="F6" s="329" t="s">
        <v>953</v>
      </c>
      <c r="G6" s="330" t="s">
        <v>954</v>
      </c>
    </row>
    <row r="7" spans="1:7" ht="12.75">
      <c r="A7" s="325"/>
      <c r="B7" s="327" t="s">
        <v>944</v>
      </c>
      <c r="C7" s="327" t="s">
        <v>955</v>
      </c>
      <c r="D7" s="327" t="s">
        <v>952</v>
      </c>
      <c r="E7" s="251" t="s">
        <v>947</v>
      </c>
      <c r="F7" s="329" t="s">
        <v>956</v>
      </c>
      <c r="G7" s="330" t="s">
        <v>957</v>
      </c>
    </row>
    <row r="8" spans="1:7" ht="22.5">
      <c r="A8" s="325"/>
      <c r="B8" s="331" t="s">
        <v>1068</v>
      </c>
      <c r="C8" s="331" t="s">
        <v>958</v>
      </c>
      <c r="D8" s="327" t="s">
        <v>1217</v>
      </c>
      <c r="E8" s="251" t="s">
        <v>947</v>
      </c>
      <c r="F8" s="329" t="s">
        <v>953</v>
      </c>
      <c r="G8" s="330" t="s">
        <v>959</v>
      </c>
    </row>
    <row r="9" spans="1:7" ht="33.75">
      <c r="A9" s="325"/>
      <c r="B9" s="149"/>
      <c r="C9" s="149" t="s">
        <v>960</v>
      </c>
      <c r="D9" s="327" t="s">
        <v>1218</v>
      </c>
      <c r="E9" s="251" t="s">
        <v>947</v>
      </c>
      <c r="F9" s="329" t="s">
        <v>953</v>
      </c>
      <c r="G9" s="330" t="s">
        <v>961</v>
      </c>
    </row>
    <row r="10" spans="1:7" ht="24.75" customHeight="1">
      <c r="A10" s="325"/>
      <c r="B10" s="331" t="s">
        <v>937</v>
      </c>
      <c r="C10" s="331" t="s">
        <v>938</v>
      </c>
      <c r="D10" s="328" t="s">
        <v>1224</v>
      </c>
      <c r="E10" s="251" t="s">
        <v>940</v>
      </c>
      <c r="F10" s="329" t="s">
        <v>1214</v>
      </c>
      <c r="G10" s="330" t="s">
        <v>942</v>
      </c>
    </row>
    <row r="11" spans="1:7" ht="24.75" customHeight="1" thickBot="1">
      <c r="A11" s="317"/>
      <c r="B11" s="318"/>
      <c r="C11" s="318"/>
      <c r="D11" s="319" t="s">
        <v>1225</v>
      </c>
      <c r="E11" s="320" t="s">
        <v>940</v>
      </c>
      <c r="F11" s="321" t="s">
        <v>941</v>
      </c>
      <c r="G11" s="322" t="s">
        <v>942</v>
      </c>
    </row>
    <row r="12" spans="1:7" ht="13.5" thickTop="1">
      <c r="A12" s="311" t="s">
        <v>962</v>
      </c>
      <c r="B12" s="312" t="s">
        <v>963</v>
      </c>
      <c r="C12" s="312" t="s">
        <v>964</v>
      </c>
      <c r="D12" s="315" t="s">
        <v>965</v>
      </c>
      <c r="E12" s="314" t="s">
        <v>947</v>
      </c>
      <c r="F12" s="315" t="s">
        <v>966</v>
      </c>
      <c r="G12" s="316" t="s">
        <v>967</v>
      </c>
    </row>
    <row r="13" spans="1:7" ht="12.75">
      <c r="A13" s="325"/>
      <c r="B13" s="326"/>
      <c r="C13" s="326"/>
      <c r="D13" s="329" t="s">
        <v>968</v>
      </c>
      <c r="E13" s="251" t="s">
        <v>947</v>
      </c>
      <c r="F13" s="329" t="s">
        <v>966</v>
      </c>
      <c r="G13" s="330" t="s">
        <v>967</v>
      </c>
    </row>
    <row r="14" spans="1:7" ht="13.5" thickBot="1">
      <c r="A14" s="317"/>
      <c r="B14" s="318"/>
      <c r="C14" s="318"/>
      <c r="D14" s="321" t="s">
        <v>943</v>
      </c>
      <c r="E14" s="320" t="s">
        <v>947</v>
      </c>
      <c r="F14" s="321" t="s">
        <v>966</v>
      </c>
      <c r="G14" s="322" t="s">
        <v>967</v>
      </c>
    </row>
    <row r="15" spans="1:7" ht="12.75" customHeight="1" thickBot="1" thickTop="1">
      <c r="A15" s="332" t="s">
        <v>969</v>
      </c>
      <c r="B15" s="333" t="s">
        <v>945</v>
      </c>
      <c r="C15" s="333" t="s">
        <v>1223</v>
      </c>
      <c r="D15" s="333" t="s">
        <v>952</v>
      </c>
      <c r="E15" s="334" t="s">
        <v>947</v>
      </c>
      <c r="F15" s="335" t="s">
        <v>970</v>
      </c>
      <c r="G15" s="336" t="s">
        <v>971</v>
      </c>
    </row>
    <row r="16" spans="1:7" ht="23.25" thickTop="1">
      <c r="A16" s="311" t="s">
        <v>1340</v>
      </c>
      <c r="B16" s="312" t="s">
        <v>945</v>
      </c>
      <c r="C16" s="312" t="s">
        <v>938</v>
      </c>
      <c r="D16" s="315" t="s">
        <v>972</v>
      </c>
      <c r="E16" s="314" t="s">
        <v>973</v>
      </c>
      <c r="F16" s="315" t="s">
        <v>974</v>
      </c>
      <c r="G16" s="316" t="s">
        <v>975</v>
      </c>
    </row>
    <row r="17" spans="1:7" ht="22.5">
      <c r="A17" s="325"/>
      <c r="B17" s="326"/>
      <c r="C17" s="326"/>
      <c r="D17" s="329" t="s">
        <v>976</v>
      </c>
      <c r="E17" s="251" t="s">
        <v>973</v>
      </c>
      <c r="F17" s="329" t="s">
        <v>977</v>
      </c>
      <c r="G17" s="330" t="s">
        <v>975</v>
      </c>
    </row>
    <row r="18" spans="1:7" ht="22.5">
      <c r="A18" s="325"/>
      <c r="B18" s="326"/>
      <c r="C18" s="149"/>
      <c r="D18" s="329" t="s">
        <v>978</v>
      </c>
      <c r="E18" s="251" t="s">
        <v>973</v>
      </c>
      <c r="F18" s="329" t="s">
        <v>979</v>
      </c>
      <c r="G18" s="330" t="s">
        <v>975</v>
      </c>
    </row>
    <row r="19" spans="1:7" ht="22.5">
      <c r="A19" s="325"/>
      <c r="B19" s="326"/>
      <c r="C19" s="327" t="s">
        <v>980</v>
      </c>
      <c r="D19" s="329" t="s">
        <v>939</v>
      </c>
      <c r="E19" s="251" t="s">
        <v>947</v>
      </c>
      <c r="F19" s="329" t="s">
        <v>970</v>
      </c>
      <c r="G19" s="330" t="s">
        <v>981</v>
      </c>
    </row>
    <row r="20" spans="1:7" ht="22.5">
      <c r="A20" s="325"/>
      <c r="B20" s="149"/>
      <c r="C20" s="327" t="s">
        <v>982</v>
      </c>
      <c r="D20" s="328" t="s">
        <v>952</v>
      </c>
      <c r="E20" s="251" t="s">
        <v>947</v>
      </c>
      <c r="F20" s="329" t="s">
        <v>983</v>
      </c>
      <c r="G20" s="330" t="s">
        <v>981</v>
      </c>
    </row>
    <row r="21" spans="1:7" ht="22.5">
      <c r="A21" s="325"/>
      <c r="B21" s="327" t="s">
        <v>944</v>
      </c>
      <c r="C21" s="327" t="s">
        <v>984</v>
      </c>
      <c r="D21" s="328" t="s">
        <v>952</v>
      </c>
      <c r="E21" s="251" t="s">
        <v>973</v>
      </c>
      <c r="F21" s="329" t="s">
        <v>985</v>
      </c>
      <c r="G21" s="330" t="s">
        <v>986</v>
      </c>
    </row>
    <row r="22" spans="1:7" ht="22.5">
      <c r="A22" s="325"/>
      <c r="B22" s="327" t="s">
        <v>987</v>
      </c>
      <c r="C22" s="327" t="s">
        <v>988</v>
      </c>
      <c r="D22" s="328" t="s">
        <v>989</v>
      </c>
      <c r="E22" s="251" t="s">
        <v>947</v>
      </c>
      <c r="F22" s="329" t="s">
        <v>990</v>
      </c>
      <c r="G22" s="330" t="s">
        <v>991</v>
      </c>
    </row>
    <row r="23" spans="1:7" ht="22.5">
      <c r="A23" s="325"/>
      <c r="B23" s="327" t="s">
        <v>992</v>
      </c>
      <c r="C23" s="327" t="s">
        <v>993</v>
      </c>
      <c r="D23" s="328" t="s">
        <v>952</v>
      </c>
      <c r="E23" s="251" t="s">
        <v>973</v>
      </c>
      <c r="F23" s="329" t="s">
        <v>994</v>
      </c>
      <c r="G23" s="330" t="s">
        <v>967</v>
      </c>
    </row>
    <row r="24" spans="1:7" ht="12.75">
      <c r="A24" s="325"/>
      <c r="B24" s="331" t="s">
        <v>1220</v>
      </c>
      <c r="C24" s="331" t="s">
        <v>1221</v>
      </c>
      <c r="D24" s="329" t="s">
        <v>972</v>
      </c>
      <c r="E24" s="251" t="s">
        <v>973</v>
      </c>
      <c r="F24" s="329" t="s">
        <v>995</v>
      </c>
      <c r="G24" s="330" t="s">
        <v>996</v>
      </c>
    </row>
    <row r="25" spans="1:7" ht="22.5">
      <c r="A25" s="325"/>
      <c r="B25" s="326" t="s">
        <v>1219</v>
      </c>
      <c r="C25" s="326" t="s">
        <v>1222</v>
      </c>
      <c r="D25" s="329" t="s">
        <v>976</v>
      </c>
      <c r="E25" s="251" t="s">
        <v>973</v>
      </c>
      <c r="F25" s="329" t="s">
        <v>995</v>
      </c>
      <c r="G25" s="330" t="s">
        <v>996</v>
      </c>
    </row>
    <row r="26" spans="1:7" ht="22.5">
      <c r="A26" s="325"/>
      <c r="B26" s="326"/>
      <c r="C26" s="326"/>
      <c r="D26" s="329" t="s">
        <v>1213</v>
      </c>
      <c r="E26" s="251" t="s">
        <v>973</v>
      </c>
      <c r="F26" s="329" t="s">
        <v>997</v>
      </c>
      <c r="G26" s="330" t="s">
        <v>996</v>
      </c>
    </row>
    <row r="27" spans="1:7" ht="22.5">
      <c r="A27" s="325"/>
      <c r="B27" s="149"/>
      <c r="C27" s="149"/>
      <c r="D27" s="329" t="s">
        <v>978</v>
      </c>
      <c r="E27" s="251" t="s">
        <v>973</v>
      </c>
      <c r="F27" s="329" t="s">
        <v>979</v>
      </c>
      <c r="G27" s="330" t="s">
        <v>996</v>
      </c>
    </row>
    <row r="28" spans="1:7" ht="22.5">
      <c r="A28" s="325"/>
      <c r="B28" s="331" t="s">
        <v>937</v>
      </c>
      <c r="C28" s="331" t="s">
        <v>938</v>
      </c>
      <c r="D28" s="328" t="s">
        <v>939</v>
      </c>
      <c r="E28" s="251" t="s">
        <v>998</v>
      </c>
      <c r="F28" s="329" t="s">
        <v>941</v>
      </c>
      <c r="G28" s="330" t="s">
        <v>942</v>
      </c>
    </row>
    <row r="29" spans="1:7" ht="23.25" thickBot="1">
      <c r="A29" s="317"/>
      <c r="B29" s="318"/>
      <c r="C29" s="318"/>
      <c r="D29" s="319" t="s">
        <v>943</v>
      </c>
      <c r="E29" s="320" t="s">
        <v>998</v>
      </c>
      <c r="F29" s="321" t="s">
        <v>941</v>
      </c>
      <c r="G29" s="322" t="s">
        <v>942</v>
      </c>
    </row>
    <row r="30" spans="1:7" ht="37.5" customHeight="1" thickTop="1">
      <c r="A30" s="323"/>
      <c r="B30" s="323"/>
      <c r="C30" s="323"/>
      <c r="D30" s="323"/>
      <c r="E30" s="323"/>
      <c r="F30" s="323"/>
      <c r="G30" s="323"/>
    </row>
  </sheetData>
  <printOptions horizontalCentered="1"/>
  <pageMargins left="0.68" right="0.25" top="0.984251968503937" bottom="0.5905511811023623" header="0.5905511811023623" footer="0.3937007874015748"/>
  <pageSetup horizontalDpi="300" verticalDpi="300" orientation="portrait" r:id="rId1"/>
  <headerFooter alignWithMargins="0">
    <oddHeader xml:space="preserve">&amp;C&amp;"Arial,Bold"&amp;12TABLE 160A.  GUIDELINES FOR RELEASE OF CRIMINAL JUSTICE INFORMATION  </oddHeader>
    <oddFooter>&amp;L&amp;8&amp;F  &amp;A&amp;R&amp;8&amp;P of &amp;N</oddFooter>
  </headerFooter>
</worksheet>
</file>

<file path=xl/worksheets/sheet31.xml><?xml version="1.0" encoding="utf-8"?>
<worksheet xmlns="http://schemas.openxmlformats.org/spreadsheetml/2006/main" xmlns:r="http://schemas.openxmlformats.org/officeDocument/2006/relationships">
  <dimension ref="A1:S39"/>
  <sheetViews>
    <sheetView zoomScale="83" zoomScaleNormal="83" workbookViewId="0" topLeftCell="A5">
      <selection activeCell="O19" sqref="O19"/>
    </sheetView>
  </sheetViews>
  <sheetFormatPr defaultColWidth="9.140625" defaultRowHeight="12" customHeight="1"/>
  <cols>
    <col min="1" max="1" width="43.28125" style="407" customWidth="1"/>
    <col min="2" max="2" width="10.140625" style="409" hidden="1" customWidth="1"/>
    <col min="3" max="3" width="9.00390625" style="409" hidden="1" customWidth="1"/>
    <col min="4" max="4" width="10.140625" style="409" hidden="1" customWidth="1"/>
    <col min="5" max="5" width="5.421875" style="409" hidden="1" customWidth="1"/>
    <col min="6" max="6" width="10.140625" style="409" hidden="1" customWidth="1"/>
    <col min="7" max="7" width="5.421875" style="409" hidden="1" customWidth="1"/>
    <col min="8" max="8" width="10.140625" style="409" hidden="1" customWidth="1"/>
    <col min="9" max="9" width="5.421875" style="409" hidden="1" customWidth="1"/>
    <col min="10" max="10" width="10.7109375" style="574" customWidth="1"/>
    <col min="11" max="11" width="6.421875" style="409" customWidth="1"/>
    <col min="12" max="12" width="10.7109375" style="409" customWidth="1"/>
    <col min="13" max="13" width="6.421875" style="409" customWidth="1"/>
    <col min="14" max="14" width="10.7109375" style="407" customWidth="1"/>
    <col min="15" max="15" width="6.421875" style="407" customWidth="1"/>
    <col min="16" max="16" width="10.7109375" style="407" customWidth="1"/>
    <col min="17" max="17" width="6.421875" style="407" customWidth="1"/>
    <col min="18" max="18" width="10.7109375" style="127" customWidth="1"/>
    <col min="19" max="19" width="6.421875" style="407" customWidth="1"/>
    <col min="20" max="16384" width="10.7109375" style="407" customWidth="1"/>
  </cols>
  <sheetData>
    <row r="1" spans="1:19" ht="25.5" customHeight="1">
      <c r="A1" s="725" t="s">
        <v>1069</v>
      </c>
      <c r="B1" s="725"/>
      <c r="C1" s="725"/>
      <c r="D1" s="725"/>
      <c r="E1" s="725"/>
      <c r="F1" s="725"/>
      <c r="G1" s="725"/>
      <c r="H1" s="725"/>
      <c r="I1" s="725"/>
      <c r="J1" s="725"/>
      <c r="K1" s="725"/>
      <c r="L1" s="725"/>
      <c r="M1" s="725"/>
      <c r="N1" s="725"/>
      <c r="O1" s="725"/>
      <c r="P1" s="725"/>
      <c r="Q1" s="725"/>
      <c r="R1" s="725"/>
      <c r="S1" s="725"/>
    </row>
    <row r="2" ht="19.5" customHeight="1">
      <c r="A2" s="555" t="s">
        <v>1165</v>
      </c>
    </row>
    <row r="3" ht="19.5" customHeight="1">
      <c r="A3" s="555" t="s">
        <v>1166</v>
      </c>
    </row>
    <row r="4" ht="19.5" customHeight="1">
      <c r="A4" s="555" t="s">
        <v>1167</v>
      </c>
    </row>
    <row r="5" ht="19.5" customHeight="1">
      <c r="A5" s="555" t="s">
        <v>1168</v>
      </c>
    </row>
    <row r="7" spans="1:19" ht="21" customHeight="1">
      <c r="A7" s="15" t="s">
        <v>1070</v>
      </c>
      <c r="B7" s="678"/>
      <c r="C7" s="678"/>
      <c r="D7" s="678"/>
      <c r="E7" s="678"/>
      <c r="F7" s="678"/>
      <c r="G7" s="678"/>
      <c r="H7" s="678"/>
      <c r="I7" s="678"/>
      <c r="J7" s="681"/>
      <c r="K7" s="678"/>
      <c r="L7" s="678"/>
      <c r="M7" s="678"/>
      <c r="N7" s="257"/>
      <c r="O7" s="257"/>
      <c r="P7" s="257"/>
      <c r="Q7" s="257"/>
      <c r="R7" s="47"/>
      <c r="S7" s="257"/>
    </row>
    <row r="8" spans="1:19" ht="33" customHeight="1">
      <c r="A8" s="691"/>
      <c r="B8" s="692" t="s">
        <v>1171</v>
      </c>
      <c r="C8" s="693"/>
      <c r="D8" s="692" t="s">
        <v>1172</v>
      </c>
      <c r="E8" s="693"/>
      <c r="F8" s="692" t="s">
        <v>1173</v>
      </c>
      <c r="G8" s="693"/>
      <c r="H8" s="692" t="s">
        <v>1174</v>
      </c>
      <c r="I8" s="694"/>
      <c r="J8" s="695" t="s">
        <v>1871</v>
      </c>
      <c r="K8" s="696" t="s">
        <v>765</v>
      </c>
      <c r="L8" s="697" t="s">
        <v>915</v>
      </c>
      <c r="M8" s="696" t="s">
        <v>765</v>
      </c>
      <c r="N8" s="698" t="s">
        <v>242</v>
      </c>
      <c r="O8" s="696" t="s">
        <v>765</v>
      </c>
      <c r="P8" s="698" t="s">
        <v>243</v>
      </c>
      <c r="Q8" s="696" t="s">
        <v>765</v>
      </c>
      <c r="R8" s="699" t="s">
        <v>244</v>
      </c>
      <c r="S8" s="696" t="s">
        <v>765</v>
      </c>
    </row>
    <row r="9" spans="1:19" ht="21.75" customHeight="1">
      <c r="A9" s="561" t="s">
        <v>24</v>
      </c>
      <c r="B9" s="39">
        <f>SUM(B10:B17)</f>
        <v>562</v>
      </c>
      <c r="C9" s="39"/>
      <c r="D9" s="39">
        <f>SUM(D10:D17)</f>
        <v>533</v>
      </c>
      <c r="E9" s="39"/>
      <c r="F9" s="39">
        <f>SUM(F10:F17)</f>
        <v>735</v>
      </c>
      <c r="G9" s="39"/>
      <c r="H9" s="39">
        <f>SUM(H10:H17)</f>
        <v>629</v>
      </c>
      <c r="I9" s="557"/>
      <c r="J9" s="171">
        <f>SUM(J10:J17)</f>
        <v>2459</v>
      </c>
      <c r="K9" s="688" t="s">
        <v>518</v>
      </c>
      <c r="L9" s="651"/>
      <c r="M9" s="688"/>
      <c r="N9" s="171"/>
      <c r="O9" s="689"/>
      <c r="P9" s="171"/>
      <c r="Q9" s="690"/>
      <c r="R9" s="171"/>
      <c r="S9" s="689"/>
    </row>
    <row r="10" spans="1:19" ht="19.5" customHeight="1" hidden="1">
      <c r="A10" s="509" t="s">
        <v>1076</v>
      </c>
      <c r="B10" s="62">
        <v>42</v>
      </c>
      <c r="C10" s="62"/>
      <c r="D10" s="62">
        <v>215</v>
      </c>
      <c r="E10" s="62"/>
      <c r="F10" s="62">
        <v>427</v>
      </c>
      <c r="G10" s="62"/>
      <c r="H10" s="62">
        <v>223</v>
      </c>
      <c r="I10" s="134"/>
      <c r="J10" s="173">
        <f aca="true" t="shared" si="0" ref="J10:J17">SUM(B10:I10)</f>
        <v>907</v>
      </c>
      <c r="K10" s="558" t="s">
        <v>518</v>
      </c>
      <c r="L10" s="491"/>
      <c r="M10" s="558"/>
      <c r="N10" s="493"/>
      <c r="O10" s="496"/>
      <c r="P10" s="493"/>
      <c r="Q10" s="462"/>
      <c r="R10" s="493"/>
      <c r="S10" s="496"/>
    </row>
    <row r="11" spans="1:19" ht="19.5" customHeight="1" hidden="1">
      <c r="A11" s="509" t="s">
        <v>1170</v>
      </c>
      <c r="B11" s="62">
        <v>177</v>
      </c>
      <c r="C11" s="62"/>
      <c r="D11" s="62">
        <v>190</v>
      </c>
      <c r="E11" s="62"/>
      <c r="F11" s="62">
        <v>177</v>
      </c>
      <c r="G11" s="62"/>
      <c r="H11" s="62">
        <v>215</v>
      </c>
      <c r="I11" s="134"/>
      <c r="J11" s="173">
        <f t="shared" si="0"/>
        <v>759</v>
      </c>
      <c r="K11" s="558" t="s">
        <v>518</v>
      </c>
      <c r="L11" s="491"/>
      <c r="M11" s="558"/>
      <c r="N11" s="493"/>
      <c r="O11" s="496"/>
      <c r="P11" s="493"/>
      <c r="Q11" s="462"/>
      <c r="R11" s="493"/>
      <c r="S11" s="496"/>
    </row>
    <row r="12" spans="1:19" ht="19.5" customHeight="1" hidden="1">
      <c r="A12" s="509" t="s">
        <v>689</v>
      </c>
      <c r="B12" s="62">
        <v>341</v>
      </c>
      <c r="C12" s="62"/>
      <c r="D12" s="62">
        <v>73</v>
      </c>
      <c r="E12" s="62"/>
      <c r="F12" s="62">
        <v>48</v>
      </c>
      <c r="G12" s="62"/>
      <c r="H12" s="62">
        <v>73</v>
      </c>
      <c r="I12" s="134"/>
      <c r="J12" s="173">
        <f t="shared" si="0"/>
        <v>535</v>
      </c>
      <c r="K12" s="558" t="s">
        <v>518</v>
      </c>
      <c r="L12" s="491"/>
      <c r="M12" s="558"/>
      <c r="N12" s="493"/>
      <c r="O12" s="496"/>
      <c r="P12" s="493"/>
      <c r="Q12" s="462"/>
      <c r="R12" s="493"/>
      <c r="S12" s="496"/>
    </row>
    <row r="13" spans="1:19" ht="19.5" customHeight="1" hidden="1">
      <c r="A13" s="509" t="s">
        <v>1743</v>
      </c>
      <c r="B13" s="62">
        <v>0</v>
      </c>
      <c r="C13" s="62"/>
      <c r="D13" s="62">
        <v>46</v>
      </c>
      <c r="E13" s="62"/>
      <c r="F13" s="62">
        <v>64</v>
      </c>
      <c r="G13" s="62"/>
      <c r="H13" s="62">
        <v>67</v>
      </c>
      <c r="I13" s="134"/>
      <c r="J13" s="173">
        <f t="shared" si="0"/>
        <v>177</v>
      </c>
      <c r="K13" s="558" t="s">
        <v>518</v>
      </c>
      <c r="L13" s="491"/>
      <c r="M13" s="558"/>
      <c r="N13" s="493"/>
      <c r="O13" s="496"/>
      <c r="P13" s="493"/>
      <c r="Q13" s="462"/>
      <c r="R13" s="493"/>
      <c r="S13" s="496"/>
    </row>
    <row r="14" spans="1:19" ht="19.5" customHeight="1" hidden="1">
      <c r="A14" s="509" t="s">
        <v>1177</v>
      </c>
      <c r="B14" s="62">
        <v>0</v>
      </c>
      <c r="C14" s="62"/>
      <c r="D14" s="62">
        <v>0</v>
      </c>
      <c r="E14" s="62"/>
      <c r="F14" s="62"/>
      <c r="G14" s="62"/>
      <c r="H14" s="62"/>
      <c r="I14" s="134"/>
      <c r="J14" s="173">
        <f t="shared" si="0"/>
        <v>0</v>
      </c>
      <c r="K14" s="558" t="s">
        <v>518</v>
      </c>
      <c r="L14" s="491"/>
      <c r="M14" s="558"/>
      <c r="N14" s="493"/>
      <c r="O14" s="496"/>
      <c r="P14" s="493"/>
      <c r="Q14" s="462"/>
      <c r="R14" s="493"/>
      <c r="S14" s="496"/>
    </row>
    <row r="15" spans="1:19" ht="19.5" customHeight="1" hidden="1">
      <c r="A15" s="509" t="s">
        <v>1169</v>
      </c>
      <c r="B15" s="62">
        <v>0</v>
      </c>
      <c r="C15" s="62"/>
      <c r="D15" s="62">
        <v>6</v>
      </c>
      <c r="E15" s="62"/>
      <c r="F15" s="62">
        <v>8</v>
      </c>
      <c r="G15" s="62"/>
      <c r="H15" s="62">
        <v>39</v>
      </c>
      <c r="I15" s="134"/>
      <c r="J15" s="173">
        <f t="shared" si="0"/>
        <v>53</v>
      </c>
      <c r="K15" s="558" t="s">
        <v>518</v>
      </c>
      <c r="L15" s="560"/>
      <c r="M15" s="562"/>
      <c r="N15" s="565"/>
      <c r="O15" s="292"/>
      <c r="P15" s="565"/>
      <c r="Q15" s="492"/>
      <c r="R15" s="552"/>
      <c r="S15" s="292"/>
    </row>
    <row r="16" spans="1:19" ht="19.5" customHeight="1" hidden="1">
      <c r="A16" s="509" t="s">
        <v>937</v>
      </c>
      <c r="B16" s="62">
        <v>2</v>
      </c>
      <c r="C16" s="62"/>
      <c r="D16" s="62">
        <v>3</v>
      </c>
      <c r="E16" s="62"/>
      <c r="F16" s="62">
        <v>5</v>
      </c>
      <c r="G16" s="62"/>
      <c r="H16" s="62">
        <v>11</v>
      </c>
      <c r="I16" s="134"/>
      <c r="J16" s="173">
        <f t="shared" si="0"/>
        <v>21</v>
      </c>
      <c r="K16" s="558" t="s">
        <v>518</v>
      </c>
      <c r="L16" s="560"/>
      <c r="M16" s="562"/>
      <c r="N16" s="565"/>
      <c r="O16" s="292"/>
      <c r="P16" s="565"/>
      <c r="Q16" s="492"/>
      <c r="R16" s="552"/>
      <c r="S16" s="292"/>
    </row>
    <row r="17" spans="1:19" ht="19.5" customHeight="1" hidden="1">
      <c r="A17" s="509" t="s">
        <v>690</v>
      </c>
      <c r="B17" s="62">
        <v>0</v>
      </c>
      <c r="C17" s="62"/>
      <c r="D17" s="62">
        <v>0</v>
      </c>
      <c r="E17" s="62"/>
      <c r="F17" s="62">
        <v>6</v>
      </c>
      <c r="G17" s="62"/>
      <c r="H17" s="62">
        <v>1</v>
      </c>
      <c r="I17" s="134"/>
      <c r="J17" s="173">
        <f t="shared" si="0"/>
        <v>7</v>
      </c>
      <c r="K17" s="558" t="s">
        <v>518</v>
      </c>
      <c r="L17" s="560"/>
      <c r="M17" s="562"/>
      <c r="N17" s="565"/>
      <c r="O17" s="292"/>
      <c r="P17" s="565"/>
      <c r="Q17" s="492"/>
      <c r="R17" s="552"/>
      <c r="S17" s="292"/>
    </row>
    <row r="18" spans="1:19" ht="19.5" customHeight="1" hidden="1">
      <c r="A18" s="507" t="s">
        <v>1077</v>
      </c>
      <c r="B18" s="62"/>
      <c r="C18" s="62"/>
      <c r="D18" s="62"/>
      <c r="E18" s="62"/>
      <c r="F18" s="62"/>
      <c r="G18" s="62"/>
      <c r="H18" s="62"/>
      <c r="I18" s="134"/>
      <c r="J18" s="173">
        <v>2451</v>
      </c>
      <c r="K18" s="558" t="s">
        <v>518</v>
      </c>
      <c r="L18" s="560"/>
      <c r="M18" s="562"/>
      <c r="N18" s="565"/>
      <c r="O18" s="292"/>
      <c r="P18" s="565"/>
      <c r="Q18" s="492"/>
      <c r="R18" s="552"/>
      <c r="S18" s="292"/>
    </row>
    <row r="19" spans="1:19" s="406" customFormat="1" ht="19.5" customHeight="1">
      <c r="A19" s="507" t="s">
        <v>1078</v>
      </c>
      <c r="B19" s="39"/>
      <c r="C19" s="39"/>
      <c r="D19" s="39"/>
      <c r="E19" s="39"/>
      <c r="F19" s="39"/>
      <c r="G19" s="39"/>
      <c r="H19" s="39"/>
      <c r="I19" s="557"/>
      <c r="J19" s="575">
        <f>J18/J9</f>
        <v>0.9967466449776332</v>
      </c>
      <c r="K19" s="558" t="s">
        <v>518</v>
      </c>
      <c r="L19" s="569"/>
      <c r="M19" s="570"/>
      <c r="N19" s="571"/>
      <c r="O19" s="572"/>
      <c r="P19" s="571"/>
      <c r="Q19" s="573"/>
      <c r="R19" s="178"/>
      <c r="S19" s="572"/>
    </row>
    <row r="20" spans="1:19" ht="19.5" customHeight="1">
      <c r="A20" s="509"/>
      <c r="B20" s="62"/>
      <c r="C20" s="62"/>
      <c r="D20" s="62"/>
      <c r="E20" s="62"/>
      <c r="F20" s="62"/>
      <c r="G20" s="62"/>
      <c r="H20" s="62"/>
      <c r="I20" s="134"/>
      <c r="J20" s="173"/>
      <c r="K20" s="558"/>
      <c r="L20" s="560"/>
      <c r="M20" s="562"/>
      <c r="N20" s="565"/>
      <c r="O20" s="292"/>
      <c r="P20" s="565"/>
      <c r="Q20" s="492"/>
      <c r="R20" s="552"/>
      <c r="S20" s="292"/>
    </row>
    <row r="21" spans="1:19" ht="14.25" customHeight="1">
      <c r="A21" s="561" t="s">
        <v>23</v>
      </c>
      <c r="B21" s="372">
        <v>1311</v>
      </c>
      <c r="C21" s="372"/>
      <c r="D21" s="372">
        <v>1276</v>
      </c>
      <c r="E21" s="372"/>
      <c r="F21" s="372">
        <v>1647</v>
      </c>
      <c r="G21" s="372"/>
      <c r="H21" s="372">
        <v>1425</v>
      </c>
      <c r="I21" s="372"/>
      <c r="J21" s="171">
        <f>SUM(B21,D21,F21,H21)</f>
        <v>5659</v>
      </c>
      <c r="K21" s="568" t="s">
        <v>518</v>
      </c>
      <c r="L21" s="569"/>
      <c r="M21" s="570"/>
      <c r="N21" s="571"/>
      <c r="O21" s="572"/>
      <c r="P21" s="571"/>
      <c r="Q21" s="573"/>
      <c r="R21" s="178"/>
      <c r="S21" s="572"/>
    </row>
    <row r="22" spans="1:19" ht="19.5" customHeight="1">
      <c r="A22" s="507" t="s">
        <v>1175</v>
      </c>
      <c r="B22" s="62">
        <v>315</v>
      </c>
      <c r="C22" s="62"/>
      <c r="D22" s="62">
        <v>308</v>
      </c>
      <c r="E22" s="62"/>
      <c r="F22" s="62">
        <v>443</v>
      </c>
      <c r="G22" s="62"/>
      <c r="H22" s="62">
        <v>421</v>
      </c>
      <c r="I22" s="62"/>
      <c r="J22" s="173">
        <f>SUM(B22:G22)</f>
        <v>1066</v>
      </c>
      <c r="K22" s="558" t="s">
        <v>518</v>
      </c>
      <c r="L22" s="560"/>
      <c r="M22" s="562"/>
      <c r="N22" s="565"/>
      <c r="O22" s="292"/>
      <c r="P22" s="565"/>
      <c r="Q22" s="492"/>
      <c r="R22" s="552"/>
      <c r="S22" s="292"/>
    </row>
    <row r="23" spans="1:19" ht="19.5" customHeight="1">
      <c r="A23" s="507" t="s">
        <v>1176</v>
      </c>
      <c r="B23" s="62">
        <v>137</v>
      </c>
      <c r="C23" s="62"/>
      <c r="D23" s="62">
        <v>180</v>
      </c>
      <c r="E23" s="62"/>
      <c r="F23" s="62">
        <v>170</v>
      </c>
      <c r="G23" s="62"/>
      <c r="H23" s="62">
        <v>163</v>
      </c>
      <c r="I23" s="62"/>
      <c r="J23" s="173">
        <f>SUM(B23:G23)</f>
        <v>487</v>
      </c>
      <c r="K23" s="558" t="s">
        <v>518</v>
      </c>
      <c r="L23" s="560"/>
      <c r="M23" s="562"/>
      <c r="N23" s="565"/>
      <c r="O23" s="292"/>
      <c r="P23" s="565"/>
      <c r="Q23" s="492"/>
      <c r="R23" s="552"/>
      <c r="S23" s="292"/>
    </row>
    <row r="24" spans="1:19" ht="19.5" customHeight="1">
      <c r="A24" s="508" t="s">
        <v>1178</v>
      </c>
      <c r="B24" s="676">
        <f>B21-B22-B23</f>
        <v>859</v>
      </c>
      <c r="C24" s="677"/>
      <c r="D24" s="676">
        <f aca="true" t="shared" si="1" ref="D24:J24">D21-D22-D23</f>
        <v>788</v>
      </c>
      <c r="E24" s="676"/>
      <c r="F24" s="676">
        <f t="shared" si="1"/>
        <v>1034</v>
      </c>
      <c r="G24" s="676"/>
      <c r="H24" s="676">
        <f t="shared" si="1"/>
        <v>841</v>
      </c>
      <c r="I24" s="676"/>
      <c r="J24" s="180">
        <f t="shared" si="1"/>
        <v>4106</v>
      </c>
      <c r="K24" s="559" t="s">
        <v>518</v>
      </c>
      <c r="L24" s="564"/>
      <c r="M24" s="563"/>
      <c r="N24" s="566"/>
      <c r="O24" s="293"/>
      <c r="P24" s="566"/>
      <c r="Q24" s="476"/>
      <c r="R24" s="553"/>
      <c r="S24" s="293"/>
    </row>
    <row r="25" spans="1:19" ht="16.5" customHeight="1">
      <c r="A25" s="554"/>
      <c r="B25" s="43"/>
      <c r="C25" s="43"/>
      <c r="D25" s="43"/>
      <c r="E25" s="43"/>
      <c r="F25" s="43"/>
      <c r="G25" s="43"/>
      <c r="H25" s="43"/>
      <c r="I25" s="43"/>
      <c r="J25" s="43"/>
      <c r="K25" s="556"/>
      <c r="L25" s="678"/>
      <c r="M25" s="678"/>
      <c r="N25" s="679"/>
      <c r="O25" s="679"/>
      <c r="P25" s="679"/>
      <c r="Q25" s="679"/>
      <c r="R25" s="96"/>
      <c r="S25" s="679"/>
    </row>
    <row r="26" spans="1:19" ht="28.5" customHeight="1">
      <c r="A26" s="723" t="s">
        <v>22</v>
      </c>
      <c r="B26" s="724"/>
      <c r="C26" s="724"/>
      <c r="D26" s="724"/>
      <c r="E26" s="724"/>
      <c r="F26" s="724"/>
      <c r="G26" s="724"/>
      <c r="H26" s="724"/>
      <c r="I26" s="724"/>
      <c r="J26" s="724"/>
      <c r="K26" s="724"/>
      <c r="L26" s="724"/>
      <c r="M26" s="724"/>
      <c r="N26" s="724"/>
      <c r="O26" s="724"/>
      <c r="P26" s="724"/>
      <c r="Q26" s="724"/>
      <c r="R26" s="724"/>
      <c r="S26" s="724"/>
    </row>
    <row r="27" spans="1:19" ht="25.5" customHeight="1">
      <c r="A27" s="680" t="s">
        <v>21</v>
      </c>
      <c r="B27" s="678"/>
      <c r="C27" s="678"/>
      <c r="D27" s="678"/>
      <c r="E27" s="678"/>
      <c r="F27" s="678"/>
      <c r="G27" s="678"/>
      <c r="H27" s="678"/>
      <c r="I27" s="678"/>
      <c r="J27" s="681"/>
      <c r="K27" s="678"/>
      <c r="L27" s="682"/>
      <c r="M27" s="683"/>
      <c r="N27" s="679"/>
      <c r="O27" s="679"/>
      <c r="P27" s="679"/>
      <c r="Q27" s="679"/>
      <c r="R27" s="96"/>
      <c r="S27" s="679"/>
    </row>
    <row r="28" spans="1:11" ht="12" customHeight="1">
      <c r="A28" s="258"/>
      <c r="B28" s="408"/>
      <c r="C28" s="408"/>
      <c r="D28" s="408"/>
      <c r="E28" s="408"/>
      <c r="F28" s="408"/>
      <c r="G28" s="408"/>
      <c r="H28" s="408"/>
      <c r="I28" s="408"/>
      <c r="J28" s="567"/>
      <c r="K28" s="408"/>
    </row>
    <row r="29" spans="1:11" ht="12" customHeight="1">
      <c r="A29" s="258"/>
      <c r="B29" s="408"/>
      <c r="C29" s="408"/>
      <c r="D29" s="408"/>
      <c r="E29" s="408"/>
      <c r="F29" s="408"/>
      <c r="G29" s="408"/>
      <c r="H29" s="408"/>
      <c r="I29" s="408"/>
      <c r="J29" s="567"/>
      <c r="K29" s="408"/>
    </row>
    <row r="30" spans="1:11" ht="12" customHeight="1">
      <c r="A30" s="258"/>
      <c r="B30" s="408"/>
      <c r="C30" s="408"/>
      <c r="D30" s="408"/>
      <c r="E30" s="408"/>
      <c r="F30" s="408"/>
      <c r="G30" s="408"/>
      <c r="H30" s="408"/>
      <c r="I30" s="408"/>
      <c r="J30" s="567"/>
      <c r="K30" s="408"/>
    </row>
    <row r="31" spans="1:11" ht="12" customHeight="1">
      <c r="A31" s="258"/>
      <c r="B31" s="408"/>
      <c r="C31" s="408"/>
      <c r="D31" s="408"/>
      <c r="E31" s="408"/>
      <c r="F31" s="408"/>
      <c r="G31" s="408"/>
      <c r="H31" s="408"/>
      <c r="I31" s="408"/>
      <c r="J31" s="567"/>
      <c r="K31" s="408"/>
    </row>
    <row r="32" spans="1:11" ht="12" customHeight="1">
      <c r="A32" s="258"/>
      <c r="B32" s="408"/>
      <c r="C32" s="408"/>
      <c r="D32" s="408"/>
      <c r="E32" s="408"/>
      <c r="F32" s="408"/>
      <c r="G32" s="408"/>
      <c r="H32" s="408"/>
      <c r="I32" s="408"/>
      <c r="J32" s="567"/>
      <c r="K32" s="408"/>
    </row>
    <row r="33" spans="1:11" ht="12" customHeight="1">
      <c r="A33" s="258"/>
      <c r="B33" s="408"/>
      <c r="C33" s="408"/>
      <c r="D33" s="408"/>
      <c r="E33" s="408"/>
      <c r="F33" s="408"/>
      <c r="G33" s="408"/>
      <c r="H33" s="408"/>
      <c r="I33" s="408"/>
      <c r="J33" s="567"/>
      <c r="K33" s="408"/>
    </row>
    <row r="34" spans="1:11" ht="12" customHeight="1">
      <c r="A34" s="258"/>
      <c r="B34" s="408"/>
      <c r="C34" s="408"/>
      <c r="D34" s="408"/>
      <c r="E34" s="408"/>
      <c r="F34" s="408"/>
      <c r="G34" s="408"/>
      <c r="H34" s="408"/>
      <c r="I34" s="408"/>
      <c r="J34" s="567"/>
      <c r="K34" s="408"/>
    </row>
    <row r="35" spans="1:11" ht="12" customHeight="1">
      <c r="A35" s="258"/>
      <c r="B35" s="408"/>
      <c r="C35" s="408"/>
      <c r="D35" s="408"/>
      <c r="E35" s="408"/>
      <c r="F35" s="408"/>
      <c r="G35" s="408"/>
      <c r="H35" s="408"/>
      <c r="I35" s="408"/>
      <c r="J35" s="567"/>
      <c r="K35" s="408"/>
    </row>
    <row r="36" spans="1:11" ht="12" customHeight="1">
      <c r="A36" s="258"/>
      <c r="B36" s="408"/>
      <c r="C36" s="408"/>
      <c r="D36" s="408"/>
      <c r="E36" s="408"/>
      <c r="F36" s="408"/>
      <c r="G36" s="408"/>
      <c r="H36" s="408"/>
      <c r="I36" s="408"/>
      <c r="J36" s="567"/>
      <c r="K36" s="408"/>
    </row>
    <row r="37" spans="1:11" ht="12" customHeight="1">
      <c r="A37" s="258"/>
      <c r="B37" s="408"/>
      <c r="C37" s="408"/>
      <c r="D37" s="408"/>
      <c r="E37" s="408"/>
      <c r="F37" s="408"/>
      <c r="G37" s="408"/>
      <c r="H37" s="408"/>
      <c r="I37" s="408"/>
      <c r="J37" s="567"/>
      <c r="K37" s="408"/>
    </row>
    <row r="38" spans="1:11" ht="12" customHeight="1">
      <c r="A38" s="258"/>
      <c r="B38" s="408"/>
      <c r="C38" s="408"/>
      <c r="D38" s="408"/>
      <c r="E38" s="408"/>
      <c r="F38" s="408"/>
      <c r="G38" s="408"/>
      <c r="H38" s="408"/>
      <c r="I38" s="408"/>
      <c r="J38" s="567"/>
      <c r="K38" s="408"/>
    </row>
    <row r="39" spans="1:11" ht="12" customHeight="1">
      <c r="A39" s="258"/>
      <c r="B39" s="408"/>
      <c r="C39" s="408"/>
      <c r="D39" s="408"/>
      <c r="E39" s="408"/>
      <c r="F39" s="408"/>
      <c r="G39" s="408"/>
      <c r="H39" s="408"/>
      <c r="I39" s="408"/>
      <c r="J39" s="567"/>
      <c r="K39" s="408"/>
    </row>
  </sheetData>
  <mergeCells count="2">
    <mergeCell ref="A26:S26"/>
    <mergeCell ref="A1:S1"/>
  </mergeCells>
  <printOptions horizontalCentered="1"/>
  <pageMargins left="0.35" right="0.28" top="0.67" bottom="0.5" header="0.3" footer="0.22"/>
  <pageSetup orientation="landscape" r:id="rId1"/>
  <headerFooter alignWithMargins="0">
    <oddHeader>&amp;C&amp;"Arial,Bold"&amp;12AS 12.62.170.  CORRECTION OF CRIMINAL JUSTICE INFORMATION&amp;11
</oddHeader>
    <oddFooter>&amp;L&amp;8&amp;F&amp;A&amp;R&amp;8&amp;P of &amp;N</oddFooter>
  </headerFooter>
</worksheet>
</file>

<file path=xl/worksheets/sheet32.xml><?xml version="1.0" encoding="utf-8"?>
<worksheet xmlns="http://schemas.openxmlformats.org/spreadsheetml/2006/main" xmlns:r="http://schemas.openxmlformats.org/officeDocument/2006/relationships">
  <dimension ref="A1:A11"/>
  <sheetViews>
    <sheetView workbookViewId="0" topLeftCell="A1">
      <selection activeCell="A7" sqref="A7"/>
    </sheetView>
  </sheetViews>
  <sheetFormatPr defaultColWidth="9.140625" defaultRowHeight="12.75"/>
  <cols>
    <col min="1" max="1" width="87.140625" style="0" customWidth="1"/>
    <col min="2" max="2" width="13.7109375" style="93" customWidth="1"/>
    <col min="3" max="3" width="12.7109375" style="37" customWidth="1"/>
    <col min="4" max="4" width="12.00390625" style="0" customWidth="1"/>
  </cols>
  <sheetData>
    <row r="1" ht="27.75" customHeight="1">
      <c r="A1" s="685" t="s">
        <v>1073</v>
      </c>
    </row>
    <row r="2" ht="38.25" customHeight="1">
      <c r="A2" t="s">
        <v>1237</v>
      </c>
    </row>
    <row r="3" ht="43.5" customHeight="1">
      <c r="A3" s="4" t="s">
        <v>1234</v>
      </c>
    </row>
    <row r="4" ht="33" customHeight="1">
      <c r="A4" s="4" t="s">
        <v>1235</v>
      </c>
    </row>
    <row r="5" ht="33" customHeight="1">
      <c r="A5" s="4"/>
    </row>
    <row r="6" ht="33" customHeight="1">
      <c r="A6" s="4"/>
    </row>
    <row r="7" ht="43.5" customHeight="1">
      <c r="A7" s="684" t="s">
        <v>1072</v>
      </c>
    </row>
    <row r="8" ht="46.5" customHeight="1">
      <c r="A8" s="4" t="s">
        <v>1236</v>
      </c>
    </row>
    <row r="9" ht="64.5" customHeight="1">
      <c r="A9" s="4" t="s">
        <v>1179</v>
      </c>
    </row>
    <row r="10" ht="45.75" customHeight="1">
      <c r="A10" s="4" t="s">
        <v>1180</v>
      </c>
    </row>
    <row r="11" ht="29.25" customHeight="1">
      <c r="A11" s="4" t="s">
        <v>1092</v>
      </c>
    </row>
  </sheetData>
  <printOptions horizontalCentered="1"/>
  <pageMargins left="0.7874015748031497" right="0.3937007874015748" top="0.37" bottom="0.5905511811023623" header="0.23" footer="0.3937007874015748"/>
  <pageSetup horizontalDpi="300" verticalDpi="300" orientation="portrait" r:id="rId1"/>
  <headerFooter alignWithMargins="0">
    <oddFooter>&amp;L&amp;8&amp;F  &amp;A&amp;R&amp;8&amp;P of &amp;N</oddFooter>
  </headerFooter>
</worksheet>
</file>

<file path=xl/worksheets/sheet33.xml><?xml version="1.0" encoding="utf-8"?>
<worksheet xmlns="http://schemas.openxmlformats.org/spreadsheetml/2006/main" xmlns:r="http://schemas.openxmlformats.org/officeDocument/2006/relationships">
  <dimension ref="A1:C33"/>
  <sheetViews>
    <sheetView zoomScale="75" zoomScaleNormal="75" workbookViewId="0" topLeftCell="A11">
      <selection activeCell="C19" sqref="C19"/>
    </sheetView>
  </sheetViews>
  <sheetFormatPr defaultColWidth="9.140625" defaultRowHeight="12.75"/>
  <cols>
    <col min="1" max="1" width="3.140625" style="139" customWidth="1"/>
    <col min="2" max="2" width="4.57421875" style="139" customWidth="1"/>
    <col min="3" max="3" width="84.00390625" style="11" customWidth="1"/>
    <col min="4" max="16384" width="9.140625" style="139" customWidth="1"/>
  </cols>
  <sheetData>
    <row r="1" spans="1:3" s="347" customFormat="1" ht="12.75">
      <c r="A1" s="339" t="s">
        <v>886</v>
      </c>
      <c r="B1" s="339" t="s">
        <v>924</v>
      </c>
      <c r="C1" s="340"/>
    </row>
    <row r="2" spans="1:3" s="347" customFormat="1" ht="12.75">
      <c r="A2" s="339"/>
      <c r="B2" s="339"/>
      <c r="C2" s="340"/>
    </row>
    <row r="3" spans="1:3" ht="43.5" customHeight="1">
      <c r="A3" s="129"/>
      <c r="B3" s="339" t="s">
        <v>878</v>
      </c>
      <c r="C3" s="340" t="s">
        <v>1000</v>
      </c>
    </row>
    <row r="4" spans="1:3" s="11" customFormat="1" ht="32.25" customHeight="1">
      <c r="A4" s="80"/>
      <c r="B4" s="341" t="s">
        <v>1001</v>
      </c>
      <c r="C4" s="80" t="s">
        <v>1002</v>
      </c>
    </row>
    <row r="5" spans="1:3" ht="35.25" customHeight="1">
      <c r="A5" s="129"/>
      <c r="B5" s="342" t="s">
        <v>1003</v>
      </c>
      <c r="C5" s="80" t="s">
        <v>1004</v>
      </c>
    </row>
    <row r="6" spans="1:3" ht="18.75" customHeight="1">
      <c r="A6" s="129"/>
      <c r="B6" s="339" t="s">
        <v>1005</v>
      </c>
      <c r="C6" s="340" t="s">
        <v>1006</v>
      </c>
    </row>
    <row r="7" spans="1:3" ht="12.75">
      <c r="A7" s="129"/>
      <c r="B7" s="341" t="s">
        <v>1001</v>
      </c>
      <c r="C7" s="129" t="s">
        <v>1007</v>
      </c>
    </row>
    <row r="8" spans="1:3" ht="12.75">
      <c r="A8" s="129"/>
      <c r="B8" s="341"/>
      <c r="C8" s="339" t="s">
        <v>1093</v>
      </c>
    </row>
    <row r="9" spans="1:3" ht="12.75">
      <c r="A9" s="129"/>
      <c r="B9" s="341"/>
      <c r="C9" s="339" t="s">
        <v>1094</v>
      </c>
    </row>
    <row r="10" spans="1:3" ht="18.75" customHeight="1">
      <c r="A10" s="129"/>
      <c r="B10" s="341"/>
      <c r="C10" s="339" t="s">
        <v>1095</v>
      </c>
    </row>
    <row r="11" spans="1:3" ht="32.25" customHeight="1">
      <c r="A11" s="129"/>
      <c r="B11" s="342" t="s">
        <v>1003</v>
      </c>
      <c r="C11" s="80" t="s">
        <v>1008</v>
      </c>
    </row>
    <row r="12" spans="1:3" ht="31.5" customHeight="1">
      <c r="A12" s="129"/>
      <c r="B12" s="342" t="s">
        <v>1009</v>
      </c>
      <c r="C12" s="80" t="s">
        <v>1010</v>
      </c>
    </row>
    <row r="13" spans="1:3" ht="33" customHeight="1">
      <c r="A13" s="129"/>
      <c r="B13" s="129"/>
      <c r="C13" s="80" t="s">
        <v>1096</v>
      </c>
    </row>
    <row r="14" spans="1:3" ht="32.25" customHeight="1">
      <c r="A14" s="129"/>
      <c r="B14" s="129"/>
      <c r="C14" s="80" t="s">
        <v>1097</v>
      </c>
    </row>
    <row r="15" spans="1:3" ht="25.5">
      <c r="A15" s="129"/>
      <c r="B15" s="342" t="s">
        <v>1011</v>
      </c>
      <c r="C15" s="80" t="s">
        <v>1012</v>
      </c>
    </row>
    <row r="16" spans="1:3" ht="12.75">
      <c r="A16" s="129"/>
      <c r="B16" s="342"/>
      <c r="C16" s="80"/>
    </row>
    <row r="17" spans="1:3" ht="38.25">
      <c r="A17" s="129"/>
      <c r="B17" s="339" t="s">
        <v>880</v>
      </c>
      <c r="C17" s="340" t="s">
        <v>1013</v>
      </c>
    </row>
    <row r="18" spans="1:3" ht="9" customHeight="1">
      <c r="A18" s="129"/>
      <c r="B18" s="129"/>
      <c r="C18" s="80"/>
    </row>
    <row r="19" spans="1:3" ht="12.75">
      <c r="A19" s="339" t="s">
        <v>1181</v>
      </c>
      <c r="B19" s="339" t="s">
        <v>1182</v>
      </c>
      <c r="C19" s="129"/>
    </row>
    <row r="20" spans="1:3" ht="12.75">
      <c r="A20" s="129"/>
      <c r="B20" s="129" t="s">
        <v>1183</v>
      </c>
      <c r="C20" s="80"/>
    </row>
    <row r="21" spans="1:3" ht="7.5" customHeight="1">
      <c r="A21" s="129"/>
      <c r="B21" s="129"/>
      <c r="C21" s="80"/>
    </row>
    <row r="22" spans="1:3" ht="25.5">
      <c r="A22" s="129"/>
      <c r="B22" s="340" t="s">
        <v>878</v>
      </c>
      <c r="C22" s="80" t="s">
        <v>1184</v>
      </c>
    </row>
    <row r="23" spans="1:3" ht="9" customHeight="1">
      <c r="A23" s="129"/>
      <c r="B23" s="340"/>
      <c r="C23" s="80"/>
    </row>
    <row r="24" spans="1:3" ht="25.5">
      <c r="A24" s="129"/>
      <c r="B24" s="339" t="s">
        <v>1005</v>
      </c>
      <c r="C24" s="80" t="s">
        <v>1185</v>
      </c>
    </row>
    <row r="25" spans="1:3" ht="9.75" customHeight="1">
      <c r="A25" s="129"/>
      <c r="B25" s="339"/>
      <c r="C25" s="80"/>
    </row>
    <row r="26" spans="1:3" ht="48.75" customHeight="1">
      <c r="A26" s="129"/>
      <c r="B26" s="339" t="s">
        <v>1186</v>
      </c>
      <c r="C26" s="80" t="s">
        <v>1098</v>
      </c>
    </row>
    <row r="27" spans="1:3" ht="12.75">
      <c r="A27" s="339" t="s">
        <v>1187</v>
      </c>
      <c r="B27" s="339" t="s">
        <v>1188</v>
      </c>
      <c r="C27" s="80"/>
    </row>
    <row r="28" spans="1:3" ht="12.75">
      <c r="A28" s="129"/>
      <c r="B28" s="129" t="s">
        <v>1189</v>
      </c>
      <c r="C28" s="80"/>
    </row>
    <row r="29" spans="1:3" ht="12.75">
      <c r="A29" s="129"/>
      <c r="B29" s="129" t="s">
        <v>1190</v>
      </c>
      <c r="C29" s="129"/>
    </row>
    <row r="30" spans="1:3" ht="12.75">
      <c r="A30" s="129"/>
      <c r="B30" s="129" t="s">
        <v>1191</v>
      </c>
      <c r="C30" s="129"/>
    </row>
    <row r="31" spans="1:3" ht="18.75" customHeight="1">
      <c r="A31" s="129"/>
      <c r="B31" s="129"/>
      <c r="C31" s="129"/>
    </row>
    <row r="32" spans="1:3" ht="12.75">
      <c r="A32" s="339" t="s">
        <v>1192</v>
      </c>
      <c r="B32" s="339" t="s">
        <v>1193</v>
      </c>
      <c r="C32" s="80"/>
    </row>
    <row r="33" spans="1:3" ht="12.75">
      <c r="A33" s="129"/>
      <c r="B33" s="339" t="s">
        <v>1199</v>
      </c>
      <c r="C33" s="80"/>
    </row>
  </sheetData>
  <printOptions horizontalCentered="1"/>
  <pageMargins left="0.77" right="0.2755905511811024" top="0.77" bottom="0.4330708661417323" header="0.42" footer="0.2362204724409449"/>
  <pageSetup horizontalDpi="300" verticalDpi="300" orientation="portrait" r:id="rId1"/>
  <headerFooter alignWithMargins="0">
    <oddHeader>&amp;C&amp;"Arial,Bold"&amp;12APPENDIX 1.  DEFINITION OF CRIMINAL JUSTICE INFORMATION</oddHeader>
    <oddFooter>&amp;L&amp;8&amp;F &amp;A&amp;R&amp;8&amp;P of &amp;N</oddFooter>
  </headerFooter>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E8" sqref="E8"/>
    </sheetView>
  </sheetViews>
  <sheetFormatPr defaultColWidth="9.140625" defaultRowHeight="12.75"/>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45"/>
  <sheetViews>
    <sheetView zoomScale="75" zoomScaleNormal="75" workbookViewId="0" topLeftCell="A1">
      <pane ySplit="1" topLeftCell="BM30" activePane="bottomLeft" state="frozen"/>
      <selection pane="topLeft" activeCell="N15" sqref="N15"/>
      <selection pane="bottomLeft" activeCell="K35" sqref="K35"/>
    </sheetView>
  </sheetViews>
  <sheetFormatPr defaultColWidth="9.140625" defaultRowHeight="12.75"/>
  <cols>
    <col min="1" max="1" width="7.7109375" style="163" hidden="1" customWidth="1"/>
    <col min="2" max="2" width="6.140625" style="22" hidden="1" customWidth="1"/>
    <col min="3" max="3" width="3.8515625" style="44" customWidth="1"/>
    <col min="4" max="4" width="4.140625" style="164" bestFit="1" customWidth="1"/>
    <col min="5" max="5" width="3.140625" style="164" bestFit="1" customWidth="1"/>
    <col min="6" max="6" width="7.7109375" style="165" customWidth="1"/>
    <col min="7" max="7" width="4.140625" style="22" hidden="1" customWidth="1"/>
    <col min="8" max="8" width="21.00390625" style="22" customWidth="1"/>
    <col min="9" max="9" width="12.57421875" style="22" customWidth="1"/>
    <col min="10" max="10" width="12.8515625" style="163" customWidth="1"/>
    <col min="11" max="11" width="47.00390625" style="164" customWidth="1"/>
    <col min="12" max="12" width="10.140625" style="166" customWidth="1"/>
    <col min="13" max="13" width="8.7109375" style="167" customWidth="1"/>
    <col min="14" max="16" width="7.7109375" style="165" hidden="1" customWidth="1"/>
    <col min="17" max="17" width="7.421875" style="22" hidden="1" customWidth="1"/>
    <col min="18" max="16384" width="9.140625" style="22" customWidth="1"/>
  </cols>
  <sheetData>
    <row r="1" spans="1:17" s="162" customFormat="1" ht="41.25" customHeight="1" thickBot="1">
      <c r="A1" s="136" t="s">
        <v>1423</v>
      </c>
      <c r="B1" s="247" t="s">
        <v>1424</v>
      </c>
      <c r="C1" s="242" t="s">
        <v>1425</v>
      </c>
      <c r="D1" s="250"/>
      <c r="E1" s="246"/>
      <c r="F1" s="245" t="s">
        <v>1426</v>
      </c>
      <c r="G1" s="244" t="s">
        <v>1427</v>
      </c>
      <c r="H1" s="246" t="s">
        <v>1428</v>
      </c>
      <c r="I1" s="246" t="s">
        <v>1429</v>
      </c>
      <c r="J1" s="241" t="s">
        <v>1430</v>
      </c>
      <c r="K1" s="246" t="s">
        <v>1431</v>
      </c>
      <c r="L1" s="246" t="s">
        <v>353</v>
      </c>
      <c r="M1" s="245" t="s">
        <v>354</v>
      </c>
      <c r="N1" s="248" t="s">
        <v>1432</v>
      </c>
      <c r="O1" s="137" t="s">
        <v>1433</v>
      </c>
      <c r="P1" s="137" t="s">
        <v>1434</v>
      </c>
      <c r="Q1" s="138" t="s">
        <v>1435</v>
      </c>
    </row>
    <row r="2" spans="1:17" s="162" customFormat="1" ht="33.75">
      <c r="A2" s="414" t="s">
        <v>313</v>
      </c>
      <c r="B2" s="415" t="s">
        <v>314</v>
      </c>
      <c r="C2" s="416">
        <v>57</v>
      </c>
      <c r="D2" s="587" t="s">
        <v>1438</v>
      </c>
      <c r="E2" s="144">
        <v>99</v>
      </c>
      <c r="F2" s="417" t="s">
        <v>315</v>
      </c>
      <c r="G2" s="142" t="s">
        <v>316</v>
      </c>
      <c r="H2" s="149" t="s">
        <v>317</v>
      </c>
      <c r="I2" s="418" t="s">
        <v>318</v>
      </c>
      <c r="J2" s="144"/>
      <c r="K2" s="149" t="s">
        <v>319</v>
      </c>
      <c r="L2" s="149" t="s">
        <v>1664</v>
      </c>
      <c r="M2" s="146">
        <v>36350</v>
      </c>
      <c r="N2" s="146"/>
      <c r="O2" s="146"/>
      <c r="P2" s="146"/>
      <c r="Q2" s="148"/>
    </row>
    <row r="3" spans="1:17" s="162" customFormat="1" ht="22.5">
      <c r="A3" s="414" t="s">
        <v>320</v>
      </c>
      <c r="B3" s="583" t="s">
        <v>321</v>
      </c>
      <c r="C3" s="427">
        <v>62</v>
      </c>
      <c r="D3" s="428" t="s">
        <v>1438</v>
      </c>
      <c r="E3" s="421">
        <v>99</v>
      </c>
      <c r="F3" s="417">
        <v>36423</v>
      </c>
      <c r="G3" s="142" t="s">
        <v>322</v>
      </c>
      <c r="H3" s="149" t="s">
        <v>323</v>
      </c>
      <c r="I3" s="144" t="s">
        <v>324</v>
      </c>
      <c r="J3" s="149"/>
      <c r="K3" s="149" t="s">
        <v>325</v>
      </c>
      <c r="L3" s="149" t="s">
        <v>1664</v>
      </c>
      <c r="M3" s="146">
        <v>36350</v>
      </c>
      <c r="N3" s="146"/>
      <c r="O3" s="146"/>
      <c r="P3" s="146"/>
      <c r="Q3" s="148"/>
    </row>
    <row r="4" spans="1:17" s="162" customFormat="1" ht="56.25">
      <c r="A4" s="414" t="s">
        <v>289</v>
      </c>
      <c r="B4" s="583" t="s">
        <v>290</v>
      </c>
      <c r="C4" s="420">
        <v>36</v>
      </c>
      <c r="D4" s="429" t="s">
        <v>1438</v>
      </c>
      <c r="E4" s="421">
        <v>99</v>
      </c>
      <c r="F4" s="417">
        <v>36402</v>
      </c>
      <c r="G4" s="142" t="s">
        <v>291</v>
      </c>
      <c r="H4" s="149" t="s">
        <v>292</v>
      </c>
      <c r="I4" s="418" t="s">
        <v>293</v>
      </c>
      <c r="J4" s="144"/>
      <c r="K4" s="149" t="s">
        <v>294</v>
      </c>
      <c r="L4" s="149" t="s">
        <v>295</v>
      </c>
      <c r="M4" s="146" t="s">
        <v>295</v>
      </c>
      <c r="N4" s="146"/>
      <c r="O4" s="146"/>
      <c r="P4" s="146"/>
      <c r="Q4" s="148"/>
    </row>
    <row r="5" spans="1:17" s="162" customFormat="1" ht="22.5">
      <c r="A5" s="419" t="s">
        <v>302</v>
      </c>
      <c r="B5" s="446" t="s">
        <v>303</v>
      </c>
      <c r="C5" s="420">
        <v>77</v>
      </c>
      <c r="D5" s="169" t="s">
        <v>1438</v>
      </c>
      <c r="E5" s="421">
        <v>99</v>
      </c>
      <c r="F5" s="422">
        <v>36342</v>
      </c>
      <c r="G5" s="423" t="s">
        <v>304</v>
      </c>
      <c r="H5" s="424" t="s">
        <v>305</v>
      </c>
      <c r="I5" s="425"/>
      <c r="J5" s="426"/>
      <c r="K5" s="424" t="s">
        <v>306</v>
      </c>
      <c r="L5" s="149" t="s">
        <v>295</v>
      </c>
      <c r="M5" s="146" t="s">
        <v>295</v>
      </c>
      <c r="N5" s="151"/>
      <c r="O5" s="151"/>
      <c r="P5" s="151"/>
      <c r="Q5" s="586"/>
    </row>
    <row r="6" spans="1:17" s="162" customFormat="1" ht="78.75">
      <c r="A6" s="414" t="s">
        <v>307</v>
      </c>
      <c r="B6" s="415" t="s">
        <v>308</v>
      </c>
      <c r="C6" s="427">
        <v>54</v>
      </c>
      <c r="D6" s="428" t="s">
        <v>1438</v>
      </c>
      <c r="E6" s="421">
        <v>99</v>
      </c>
      <c r="F6" s="417">
        <v>36316</v>
      </c>
      <c r="G6" s="142" t="s">
        <v>309</v>
      </c>
      <c r="H6" s="149" t="s">
        <v>310</v>
      </c>
      <c r="I6" s="144" t="s">
        <v>311</v>
      </c>
      <c r="J6" s="144"/>
      <c r="K6" s="149" t="s">
        <v>312</v>
      </c>
      <c r="L6" s="149" t="s">
        <v>1664</v>
      </c>
      <c r="M6" s="146">
        <v>36350</v>
      </c>
      <c r="N6" s="146">
        <v>35823</v>
      </c>
      <c r="O6" s="146">
        <v>35825</v>
      </c>
      <c r="P6" s="146">
        <v>35955</v>
      </c>
      <c r="Q6" s="148">
        <v>0</v>
      </c>
    </row>
    <row r="7" spans="1:17" ht="33.75">
      <c r="A7" s="419" t="s">
        <v>296</v>
      </c>
      <c r="B7" s="446" t="s">
        <v>297</v>
      </c>
      <c r="C7" s="420">
        <v>37</v>
      </c>
      <c r="D7" s="169" t="s">
        <v>1438</v>
      </c>
      <c r="E7" s="421">
        <v>99</v>
      </c>
      <c r="F7" s="422">
        <v>36313</v>
      </c>
      <c r="G7" s="423" t="s">
        <v>298</v>
      </c>
      <c r="H7" s="424" t="s">
        <v>299</v>
      </c>
      <c r="I7" s="425" t="s">
        <v>300</v>
      </c>
      <c r="J7" s="426"/>
      <c r="K7" s="424" t="s">
        <v>301</v>
      </c>
      <c r="L7" s="149"/>
      <c r="M7" s="146" t="s">
        <v>295</v>
      </c>
      <c r="N7" s="151"/>
      <c r="O7" s="151"/>
      <c r="P7" s="151"/>
      <c r="Q7" s="586"/>
    </row>
    <row r="8" spans="1:17" ht="45">
      <c r="A8" s="430" t="s">
        <v>667</v>
      </c>
      <c r="B8" s="427" t="s">
        <v>668</v>
      </c>
      <c r="C8" s="431">
        <v>106</v>
      </c>
      <c r="D8" s="169" t="s">
        <v>1438</v>
      </c>
      <c r="E8" s="432">
        <v>98</v>
      </c>
      <c r="F8" s="433">
        <v>36161</v>
      </c>
      <c r="G8" s="434" t="s">
        <v>669</v>
      </c>
      <c r="H8" s="435" t="s">
        <v>673</v>
      </c>
      <c r="I8" s="435" t="s">
        <v>665</v>
      </c>
      <c r="J8" s="327" t="s">
        <v>670</v>
      </c>
      <c r="K8" s="435" t="s">
        <v>671</v>
      </c>
      <c r="L8" s="436"/>
      <c r="M8" s="437">
        <v>35992</v>
      </c>
      <c r="N8" s="146"/>
      <c r="O8" s="146"/>
      <c r="P8" s="146"/>
      <c r="Q8" s="148" t="s">
        <v>1456</v>
      </c>
    </row>
    <row r="9" spans="1:17" ht="22.5">
      <c r="A9" s="430" t="s">
        <v>667</v>
      </c>
      <c r="B9" s="427" t="s">
        <v>668</v>
      </c>
      <c r="C9" s="438">
        <v>106</v>
      </c>
      <c r="D9" s="169" t="s">
        <v>1438</v>
      </c>
      <c r="E9" s="170">
        <v>98</v>
      </c>
      <c r="F9" s="141">
        <v>36161</v>
      </c>
      <c r="G9" s="142" t="s">
        <v>669</v>
      </c>
      <c r="H9" s="143" t="s">
        <v>673</v>
      </c>
      <c r="I9" s="140" t="s">
        <v>674</v>
      </c>
      <c r="J9" s="144" t="s">
        <v>670</v>
      </c>
      <c r="K9" s="143" t="s">
        <v>1852</v>
      </c>
      <c r="L9" s="439"/>
      <c r="M9" s="146"/>
      <c r="N9" s="151"/>
      <c r="O9" s="151"/>
      <c r="P9" s="151"/>
      <c r="Q9" s="586"/>
    </row>
    <row r="10" spans="1:17" ht="22.5">
      <c r="A10" s="430" t="s">
        <v>1468</v>
      </c>
      <c r="B10" s="427" t="s">
        <v>1472</v>
      </c>
      <c r="C10" s="438">
        <v>136</v>
      </c>
      <c r="D10" s="169" t="s">
        <v>1438</v>
      </c>
      <c r="E10" s="170">
        <v>98</v>
      </c>
      <c r="F10" s="141">
        <v>36062</v>
      </c>
      <c r="G10" s="142" t="s">
        <v>1473</v>
      </c>
      <c r="H10" s="143" t="s">
        <v>1474</v>
      </c>
      <c r="I10" s="140" t="s">
        <v>1475</v>
      </c>
      <c r="J10" s="144"/>
      <c r="K10" s="143" t="s">
        <v>647</v>
      </c>
      <c r="L10" s="439"/>
      <c r="M10" s="146">
        <v>35992</v>
      </c>
      <c r="N10" s="146"/>
      <c r="O10" s="146"/>
      <c r="P10" s="146">
        <v>35580</v>
      </c>
      <c r="Q10" s="148">
        <v>0</v>
      </c>
    </row>
    <row r="11" spans="1:17" ht="22.5">
      <c r="A11" s="430" t="s">
        <v>1468</v>
      </c>
      <c r="B11" s="427" t="s">
        <v>1469</v>
      </c>
      <c r="C11" s="438">
        <v>116</v>
      </c>
      <c r="D11" s="169" t="s">
        <v>1438</v>
      </c>
      <c r="E11" s="170">
        <v>98</v>
      </c>
      <c r="F11" s="141">
        <v>36055</v>
      </c>
      <c r="G11" s="142"/>
      <c r="H11" s="143" t="s">
        <v>1470</v>
      </c>
      <c r="I11" s="140" t="s">
        <v>1440</v>
      </c>
      <c r="J11" s="144"/>
      <c r="K11" s="143" t="s">
        <v>1471</v>
      </c>
      <c r="L11" s="439"/>
      <c r="M11" s="146">
        <v>35992</v>
      </c>
      <c r="N11" s="146"/>
      <c r="O11" s="146"/>
      <c r="P11" s="146"/>
      <c r="Q11" s="147"/>
    </row>
    <row r="12" spans="1:17" ht="33.75">
      <c r="A12" s="430" t="s">
        <v>1442</v>
      </c>
      <c r="B12" s="427" t="s">
        <v>1443</v>
      </c>
      <c r="C12" s="438">
        <v>99</v>
      </c>
      <c r="D12" s="169" t="s">
        <v>1438</v>
      </c>
      <c r="E12" s="170">
        <v>98</v>
      </c>
      <c r="F12" s="141">
        <v>36052</v>
      </c>
      <c r="G12" s="142" t="s">
        <v>1444</v>
      </c>
      <c r="H12" s="143" t="s">
        <v>1840</v>
      </c>
      <c r="I12" s="140" t="s">
        <v>1445</v>
      </c>
      <c r="J12" s="144" t="s">
        <v>1446</v>
      </c>
      <c r="K12" s="143" t="s">
        <v>1447</v>
      </c>
      <c r="L12" s="145" t="s">
        <v>1099</v>
      </c>
      <c r="M12" s="146"/>
      <c r="N12" s="146"/>
      <c r="O12" s="146"/>
      <c r="P12" s="146"/>
      <c r="Q12" s="147"/>
    </row>
    <row r="13" spans="1:17" ht="33.75">
      <c r="A13" s="430"/>
      <c r="B13" s="427"/>
      <c r="C13" s="438">
        <v>99</v>
      </c>
      <c r="D13" s="169" t="s">
        <v>1438</v>
      </c>
      <c r="E13" s="170">
        <v>98</v>
      </c>
      <c r="F13" s="141">
        <v>36052</v>
      </c>
      <c r="G13" s="142"/>
      <c r="H13" s="143" t="s">
        <v>1448</v>
      </c>
      <c r="I13" s="140" t="s">
        <v>1449</v>
      </c>
      <c r="J13" s="144"/>
      <c r="K13" s="143" t="s">
        <v>1450</v>
      </c>
      <c r="L13" s="145"/>
      <c r="M13" s="146">
        <v>35992</v>
      </c>
      <c r="N13" s="146"/>
      <c r="O13" s="146"/>
      <c r="P13" s="146"/>
      <c r="Q13" s="148"/>
    </row>
    <row r="14" spans="1:17" ht="22.5">
      <c r="A14" s="430" t="s">
        <v>1463</v>
      </c>
      <c r="B14" s="427" t="s">
        <v>1464</v>
      </c>
      <c r="C14" s="438">
        <v>95</v>
      </c>
      <c r="D14" s="169" t="s">
        <v>1438</v>
      </c>
      <c r="E14" s="170">
        <v>98</v>
      </c>
      <c r="F14" s="141">
        <v>36048</v>
      </c>
      <c r="G14" s="142"/>
      <c r="H14" s="143" t="s">
        <v>1465</v>
      </c>
      <c r="I14" s="140" t="s">
        <v>1466</v>
      </c>
      <c r="J14" s="144"/>
      <c r="K14" s="143" t="s">
        <v>1467</v>
      </c>
      <c r="L14" s="145"/>
      <c r="M14" s="146">
        <v>35992</v>
      </c>
      <c r="N14" s="146"/>
      <c r="O14" s="146"/>
      <c r="P14" s="146"/>
      <c r="Q14" s="148"/>
    </row>
    <row r="15" spans="1:17" ht="22.5">
      <c r="A15" s="430" t="s">
        <v>654</v>
      </c>
      <c r="B15" s="427" t="s">
        <v>655</v>
      </c>
      <c r="C15" s="438">
        <v>9</v>
      </c>
      <c r="D15" s="169" t="s">
        <v>1438</v>
      </c>
      <c r="E15" s="170">
        <v>98</v>
      </c>
      <c r="F15" s="141">
        <v>35983</v>
      </c>
      <c r="G15" s="142"/>
      <c r="H15" s="143" t="s">
        <v>656</v>
      </c>
      <c r="I15" s="140" t="s">
        <v>657</v>
      </c>
      <c r="J15" s="144"/>
      <c r="K15" s="143" t="s">
        <v>658</v>
      </c>
      <c r="L15" s="439"/>
      <c r="M15" s="146"/>
      <c r="N15" s="151"/>
      <c r="O15" s="151"/>
      <c r="P15" s="151"/>
      <c r="Q15" s="586"/>
    </row>
    <row r="16" spans="1:17" ht="45">
      <c r="A16" s="430" t="s">
        <v>648</v>
      </c>
      <c r="B16" s="427" t="s">
        <v>649</v>
      </c>
      <c r="C16" s="438">
        <v>107</v>
      </c>
      <c r="D16" s="169" t="s">
        <v>1438</v>
      </c>
      <c r="E16" s="170">
        <v>98</v>
      </c>
      <c r="F16" s="141">
        <v>35977</v>
      </c>
      <c r="G16" s="142" t="s">
        <v>650</v>
      </c>
      <c r="H16" s="143" t="s">
        <v>651</v>
      </c>
      <c r="I16" s="140" t="s">
        <v>652</v>
      </c>
      <c r="J16" s="149"/>
      <c r="K16" s="143" t="s">
        <v>653</v>
      </c>
      <c r="L16" s="439"/>
      <c r="M16" s="146"/>
      <c r="N16" s="146"/>
      <c r="O16" s="146"/>
      <c r="P16" s="146">
        <v>35578</v>
      </c>
      <c r="Q16" s="152">
        <v>0</v>
      </c>
    </row>
    <row r="17" spans="1:17" ht="22.5">
      <c r="A17" s="430" t="s">
        <v>1436</v>
      </c>
      <c r="B17" s="427" t="s">
        <v>1437</v>
      </c>
      <c r="C17" s="438">
        <v>86</v>
      </c>
      <c r="D17" s="169" t="s">
        <v>1438</v>
      </c>
      <c r="E17" s="170">
        <v>98</v>
      </c>
      <c r="F17" s="141">
        <v>35959</v>
      </c>
      <c r="G17" s="142"/>
      <c r="H17" s="143" t="s">
        <v>1439</v>
      </c>
      <c r="I17" s="140" t="s">
        <v>1440</v>
      </c>
      <c r="J17" s="149"/>
      <c r="K17" s="143" t="s">
        <v>1441</v>
      </c>
      <c r="L17" s="439"/>
      <c r="M17" s="146">
        <v>35992</v>
      </c>
      <c r="N17" s="146"/>
      <c r="O17" s="146"/>
      <c r="P17" s="146"/>
      <c r="Q17" s="152"/>
    </row>
    <row r="18" spans="1:17" ht="22.5">
      <c r="A18" s="430" t="s">
        <v>659</v>
      </c>
      <c r="B18" s="427" t="s">
        <v>660</v>
      </c>
      <c r="C18" s="438">
        <v>81</v>
      </c>
      <c r="D18" s="169" t="s">
        <v>1438</v>
      </c>
      <c r="E18" s="170">
        <v>98</v>
      </c>
      <c r="F18" s="141">
        <v>35957</v>
      </c>
      <c r="G18" s="142" t="s">
        <v>661</v>
      </c>
      <c r="H18" s="143" t="s">
        <v>673</v>
      </c>
      <c r="I18" s="143" t="s">
        <v>665</v>
      </c>
      <c r="J18" s="149" t="s">
        <v>670</v>
      </c>
      <c r="K18" s="143" t="s">
        <v>666</v>
      </c>
      <c r="L18" s="439"/>
      <c r="M18" s="146">
        <v>35992</v>
      </c>
      <c r="N18" s="146"/>
      <c r="O18" s="146"/>
      <c r="P18" s="146"/>
      <c r="Q18" s="152"/>
    </row>
    <row r="19" spans="1:17" ht="33.75">
      <c r="A19" s="430" t="s">
        <v>1457</v>
      </c>
      <c r="B19" s="427" t="s">
        <v>1458</v>
      </c>
      <c r="C19" s="438">
        <v>1</v>
      </c>
      <c r="D19" s="169" t="s">
        <v>1438</v>
      </c>
      <c r="E19" s="170">
        <v>98</v>
      </c>
      <c r="F19" s="141">
        <v>35899</v>
      </c>
      <c r="G19" s="142" t="s">
        <v>1459</v>
      </c>
      <c r="H19" s="143" t="s">
        <v>1454</v>
      </c>
      <c r="I19" s="143" t="s">
        <v>1460</v>
      </c>
      <c r="J19" s="149" t="s">
        <v>1461</v>
      </c>
      <c r="K19" s="143" t="s">
        <v>1462</v>
      </c>
      <c r="L19" s="439"/>
      <c r="M19" s="146"/>
      <c r="N19" s="146"/>
      <c r="O19" s="146"/>
      <c r="P19" s="146"/>
      <c r="Q19" s="152"/>
    </row>
    <row r="20" spans="1:17" ht="33.75">
      <c r="A20" s="430" t="s">
        <v>1451</v>
      </c>
      <c r="B20" s="427" t="s">
        <v>1452</v>
      </c>
      <c r="C20" s="438">
        <v>10</v>
      </c>
      <c r="D20" s="169" t="s">
        <v>1438</v>
      </c>
      <c r="E20" s="170">
        <v>98</v>
      </c>
      <c r="F20" s="141">
        <v>35899</v>
      </c>
      <c r="G20" s="142" t="s">
        <v>1453</v>
      </c>
      <c r="H20" s="143" t="s">
        <v>1454</v>
      </c>
      <c r="I20" s="143" t="s">
        <v>1455</v>
      </c>
      <c r="J20" s="149"/>
      <c r="K20" s="143" t="s">
        <v>1853</v>
      </c>
      <c r="L20" s="439"/>
      <c r="M20" s="146"/>
      <c r="N20" s="146"/>
      <c r="O20" s="146"/>
      <c r="P20" s="146"/>
      <c r="Q20" s="152"/>
    </row>
    <row r="21" spans="1:17" ht="22.5">
      <c r="A21" s="430" t="s">
        <v>675</v>
      </c>
      <c r="B21" s="427" t="s">
        <v>676</v>
      </c>
      <c r="C21" s="438">
        <v>87</v>
      </c>
      <c r="D21" s="169" t="s">
        <v>1438</v>
      </c>
      <c r="E21" s="170">
        <v>97</v>
      </c>
      <c r="F21" s="141" t="s">
        <v>677</v>
      </c>
      <c r="G21" s="142" t="s">
        <v>661</v>
      </c>
      <c r="H21" s="143" t="s">
        <v>678</v>
      </c>
      <c r="I21" s="143"/>
      <c r="J21" s="149"/>
      <c r="K21" s="143" t="s">
        <v>679</v>
      </c>
      <c r="L21" s="145"/>
      <c r="M21" s="146"/>
      <c r="N21" s="146"/>
      <c r="O21" s="146"/>
      <c r="P21" s="146"/>
      <c r="Q21" s="153"/>
    </row>
    <row r="22" spans="1:17" ht="45">
      <c r="A22" s="430" t="s">
        <v>648</v>
      </c>
      <c r="B22" s="427" t="s">
        <v>684</v>
      </c>
      <c r="C22" s="438">
        <v>64</v>
      </c>
      <c r="D22" s="169" t="s">
        <v>1438</v>
      </c>
      <c r="E22" s="170">
        <v>96</v>
      </c>
      <c r="F22" s="141" t="s">
        <v>677</v>
      </c>
      <c r="G22" s="142" t="s">
        <v>1444</v>
      </c>
      <c r="H22" s="143" t="s">
        <v>685</v>
      </c>
      <c r="I22" s="143" t="s">
        <v>531</v>
      </c>
      <c r="J22" s="149"/>
      <c r="K22" s="143" t="s">
        <v>532</v>
      </c>
      <c r="L22" s="145"/>
      <c r="M22" s="146"/>
      <c r="N22" s="146"/>
      <c r="O22" s="146"/>
      <c r="P22" s="146"/>
      <c r="Q22" s="153"/>
    </row>
    <row r="23" spans="1:17" ht="22.5">
      <c r="A23" s="430"/>
      <c r="B23" s="427"/>
      <c r="C23" s="438">
        <v>35</v>
      </c>
      <c r="D23" s="169" t="s">
        <v>1438</v>
      </c>
      <c r="E23" s="170">
        <v>96</v>
      </c>
      <c r="F23" s="141">
        <v>35299</v>
      </c>
      <c r="G23" s="142" t="s">
        <v>680</v>
      </c>
      <c r="H23" s="143" t="s">
        <v>1841</v>
      </c>
      <c r="I23" s="143" t="s">
        <v>681</v>
      </c>
      <c r="J23" s="149" t="s">
        <v>682</v>
      </c>
      <c r="K23" s="143" t="s">
        <v>683</v>
      </c>
      <c r="L23" s="145" t="s">
        <v>51</v>
      </c>
      <c r="M23" s="146"/>
      <c r="N23" s="146"/>
      <c r="O23" s="146"/>
      <c r="P23" s="146"/>
      <c r="Q23" s="153"/>
    </row>
    <row r="24" spans="1:17" ht="22.5">
      <c r="A24" s="430" t="s">
        <v>686</v>
      </c>
      <c r="B24" s="427" t="s">
        <v>687</v>
      </c>
      <c r="C24" s="438">
        <v>35</v>
      </c>
      <c r="D24" s="169" t="s">
        <v>1438</v>
      </c>
      <c r="E24" s="170">
        <v>96</v>
      </c>
      <c r="F24" s="141">
        <v>35299</v>
      </c>
      <c r="G24" s="142" t="s">
        <v>680</v>
      </c>
      <c r="H24" s="143" t="s">
        <v>1842</v>
      </c>
      <c r="I24" s="143" t="s">
        <v>688</v>
      </c>
      <c r="J24" s="149"/>
      <c r="K24" s="143" t="s">
        <v>1590</v>
      </c>
      <c r="L24" s="145" t="s">
        <v>51</v>
      </c>
      <c r="M24" s="146"/>
      <c r="N24" s="146">
        <v>35911</v>
      </c>
      <c r="O24" s="146"/>
      <c r="P24" s="146"/>
      <c r="Q24" s="152">
        <v>0</v>
      </c>
    </row>
    <row r="25" spans="1:17" ht="33.75">
      <c r="A25" s="430" t="s">
        <v>1591</v>
      </c>
      <c r="B25" s="427" t="s">
        <v>1592</v>
      </c>
      <c r="C25" s="438">
        <v>46</v>
      </c>
      <c r="D25" s="169" t="s">
        <v>1438</v>
      </c>
      <c r="E25" s="170">
        <v>96</v>
      </c>
      <c r="F25" s="141">
        <v>35284</v>
      </c>
      <c r="G25" s="142" t="s">
        <v>1593</v>
      </c>
      <c r="H25" s="143" t="s">
        <v>1594</v>
      </c>
      <c r="I25" s="143" t="s">
        <v>1595</v>
      </c>
      <c r="J25" s="149"/>
      <c r="K25" s="143" t="s">
        <v>1596</v>
      </c>
      <c r="L25" s="439"/>
      <c r="M25" s="146"/>
      <c r="N25" s="146"/>
      <c r="O25" s="146"/>
      <c r="P25" s="146"/>
      <c r="Q25" s="153"/>
    </row>
    <row r="26" spans="1:17" ht="22.5">
      <c r="A26" s="430" t="s">
        <v>1442</v>
      </c>
      <c r="B26" s="427" t="s">
        <v>1597</v>
      </c>
      <c r="C26" s="438">
        <v>10</v>
      </c>
      <c r="D26" s="169" t="s">
        <v>1438</v>
      </c>
      <c r="E26" s="170">
        <v>95</v>
      </c>
      <c r="F26" s="141">
        <v>35065</v>
      </c>
      <c r="G26" s="142" t="s">
        <v>1598</v>
      </c>
      <c r="H26" s="143" t="s">
        <v>1599</v>
      </c>
      <c r="I26" s="143" t="s">
        <v>763</v>
      </c>
      <c r="J26" s="149"/>
      <c r="K26" s="143" t="s">
        <v>1600</v>
      </c>
      <c r="L26" s="145"/>
      <c r="M26" s="146"/>
      <c r="N26" s="146"/>
      <c r="O26" s="146"/>
      <c r="P26" s="146"/>
      <c r="Q26" s="153"/>
    </row>
    <row r="27" spans="1:17" ht="33.75">
      <c r="A27" s="430" t="s">
        <v>1602</v>
      </c>
      <c r="B27" s="427" t="s">
        <v>1603</v>
      </c>
      <c r="C27" s="438">
        <v>118</v>
      </c>
      <c r="D27" s="169" t="s">
        <v>1438</v>
      </c>
      <c r="E27" s="170">
        <v>94</v>
      </c>
      <c r="F27" s="141">
        <v>34881</v>
      </c>
      <c r="G27" s="142"/>
      <c r="H27" s="143" t="s">
        <v>1604</v>
      </c>
      <c r="I27" s="143" t="s">
        <v>1605</v>
      </c>
      <c r="J27" s="149" t="s">
        <v>1606</v>
      </c>
      <c r="K27" s="143" t="s">
        <v>1607</v>
      </c>
      <c r="L27" s="145" t="s">
        <v>51</v>
      </c>
      <c r="M27" s="146"/>
      <c r="N27" s="146"/>
      <c r="O27" s="146"/>
      <c r="P27" s="146"/>
      <c r="Q27" s="152"/>
    </row>
    <row r="28" spans="1:17" ht="22.5">
      <c r="A28" s="430"/>
      <c r="B28" s="427"/>
      <c r="C28" s="438">
        <v>67</v>
      </c>
      <c r="D28" s="169" t="s">
        <v>1438</v>
      </c>
      <c r="E28" s="170">
        <v>94</v>
      </c>
      <c r="F28" s="141">
        <v>34608</v>
      </c>
      <c r="G28" s="150"/>
      <c r="H28" s="143" t="s">
        <v>1454</v>
      </c>
      <c r="I28" s="143" t="s">
        <v>762</v>
      </c>
      <c r="J28" s="149" t="s">
        <v>1461</v>
      </c>
      <c r="K28" s="143" t="s">
        <v>1601</v>
      </c>
      <c r="L28" s="145" t="s">
        <v>51</v>
      </c>
      <c r="M28" s="146"/>
      <c r="N28" s="146">
        <v>35858</v>
      </c>
      <c r="O28" s="146"/>
      <c r="P28" s="146">
        <v>35937</v>
      </c>
      <c r="Q28" s="152">
        <v>0</v>
      </c>
    </row>
    <row r="29" spans="1:17" ht="33.75">
      <c r="A29" s="430"/>
      <c r="B29" s="427"/>
      <c r="C29" s="438">
        <v>54</v>
      </c>
      <c r="D29" s="169" t="s">
        <v>1438</v>
      </c>
      <c r="E29" s="170">
        <v>94</v>
      </c>
      <c r="F29" s="141">
        <v>34568</v>
      </c>
      <c r="G29" s="142"/>
      <c r="H29" s="143" t="s">
        <v>1608</v>
      </c>
      <c r="I29" s="143" t="s">
        <v>761</v>
      </c>
      <c r="J29" s="149" t="s">
        <v>1609</v>
      </c>
      <c r="K29" s="143" t="s">
        <v>1610</v>
      </c>
      <c r="L29" s="439"/>
      <c r="M29" s="146"/>
      <c r="N29" s="146"/>
      <c r="O29" s="146"/>
      <c r="P29" s="146"/>
      <c r="Q29" s="152"/>
    </row>
    <row r="30" spans="1:17" ht="22.5">
      <c r="A30" s="430"/>
      <c r="B30" s="427"/>
      <c r="C30" s="438"/>
      <c r="D30" s="169"/>
      <c r="E30" s="170"/>
      <c r="F30" s="141"/>
      <c r="G30" s="142"/>
      <c r="H30" s="143" t="s">
        <v>1843</v>
      </c>
      <c r="I30" s="143" t="s">
        <v>1611</v>
      </c>
      <c r="J30" s="149"/>
      <c r="K30" s="143" t="s">
        <v>1612</v>
      </c>
      <c r="L30" s="145" t="s">
        <v>51</v>
      </c>
      <c r="M30" s="146"/>
      <c r="N30" s="146"/>
      <c r="O30" s="146">
        <v>35094</v>
      </c>
      <c r="P30" s="146">
        <v>35215</v>
      </c>
      <c r="Q30" s="152">
        <v>5</v>
      </c>
    </row>
    <row r="31" spans="1:17" ht="22.5">
      <c r="A31" s="430"/>
      <c r="B31" s="427"/>
      <c r="C31" s="438"/>
      <c r="D31" s="169"/>
      <c r="E31" s="170"/>
      <c r="F31" s="154"/>
      <c r="G31" s="150"/>
      <c r="H31" s="143" t="s">
        <v>1844</v>
      </c>
      <c r="I31" s="143" t="s">
        <v>1613</v>
      </c>
      <c r="J31" s="149" t="s">
        <v>1614</v>
      </c>
      <c r="K31" s="143" t="s">
        <v>1615</v>
      </c>
      <c r="L31" s="145" t="s">
        <v>50</v>
      </c>
      <c r="M31" s="146"/>
      <c r="N31" s="146">
        <v>35915</v>
      </c>
      <c r="O31" s="146"/>
      <c r="P31" s="146">
        <v>35937</v>
      </c>
      <c r="Q31" s="152">
        <v>0</v>
      </c>
    </row>
    <row r="32" spans="1:17" ht="22.5">
      <c r="A32" s="430"/>
      <c r="B32" s="427"/>
      <c r="C32" s="438"/>
      <c r="D32" s="169"/>
      <c r="E32" s="170"/>
      <c r="F32" s="141"/>
      <c r="G32" s="142"/>
      <c r="H32" s="143" t="s">
        <v>1845</v>
      </c>
      <c r="I32" s="143" t="s">
        <v>1616</v>
      </c>
      <c r="J32" s="149" t="s">
        <v>1617</v>
      </c>
      <c r="K32" s="143" t="s">
        <v>1618</v>
      </c>
      <c r="L32" s="145" t="s">
        <v>51</v>
      </c>
      <c r="M32" s="146"/>
      <c r="N32" s="146">
        <v>35850</v>
      </c>
      <c r="O32" s="146">
        <v>35888</v>
      </c>
      <c r="P32" s="146">
        <v>35934</v>
      </c>
      <c r="Q32" s="152" t="s">
        <v>672</v>
      </c>
    </row>
    <row r="33" spans="1:17" ht="22.5">
      <c r="A33" s="430"/>
      <c r="B33" s="584"/>
      <c r="C33" s="440"/>
      <c r="D33" s="249"/>
      <c r="E33" s="140"/>
      <c r="F33" s="141"/>
      <c r="G33" s="142"/>
      <c r="H33" s="143" t="s">
        <v>1846</v>
      </c>
      <c r="I33" s="140" t="s">
        <v>1619</v>
      </c>
      <c r="J33" s="144" t="s">
        <v>1606</v>
      </c>
      <c r="K33" s="140" t="s">
        <v>1620</v>
      </c>
      <c r="L33" s="145" t="s">
        <v>50</v>
      </c>
      <c r="M33" s="141"/>
      <c r="N33" s="146"/>
      <c r="O33" s="146"/>
      <c r="P33" s="146"/>
      <c r="Q33" s="152"/>
    </row>
    <row r="34" spans="1:13" ht="22.5">
      <c r="A34" s="430"/>
      <c r="B34" s="427"/>
      <c r="C34" s="431"/>
      <c r="D34" s="585"/>
      <c r="E34" s="432"/>
      <c r="F34" s="433"/>
      <c r="G34" s="434"/>
      <c r="H34" s="435" t="s">
        <v>1847</v>
      </c>
      <c r="I34" s="435" t="s">
        <v>1621</v>
      </c>
      <c r="J34" s="327" t="s">
        <v>1622</v>
      </c>
      <c r="K34" s="435" t="s">
        <v>691</v>
      </c>
      <c r="L34" s="251" t="s">
        <v>50</v>
      </c>
      <c r="M34" s="437"/>
    </row>
    <row r="35" spans="1:13" ht="22.5">
      <c r="A35" s="430"/>
      <c r="B35" s="427"/>
      <c r="C35" s="438"/>
      <c r="D35" s="169"/>
      <c r="E35" s="170"/>
      <c r="F35" s="433"/>
      <c r="G35" s="434"/>
      <c r="H35" s="435" t="s">
        <v>1848</v>
      </c>
      <c r="I35" s="435" t="s">
        <v>695</v>
      </c>
      <c r="J35" s="327" t="s">
        <v>696</v>
      </c>
      <c r="K35" s="435" t="s">
        <v>698</v>
      </c>
      <c r="L35" s="251" t="s">
        <v>50</v>
      </c>
      <c r="M35" s="437"/>
    </row>
    <row r="36" spans="1:13" ht="22.5">
      <c r="A36" s="430"/>
      <c r="B36" s="427"/>
      <c r="C36" s="438"/>
      <c r="D36" s="169"/>
      <c r="E36" s="170"/>
      <c r="F36" s="141"/>
      <c r="G36" s="142"/>
      <c r="H36" s="143" t="s">
        <v>1849</v>
      </c>
      <c r="I36" s="143" t="s">
        <v>699</v>
      </c>
      <c r="J36" s="149" t="s">
        <v>700</v>
      </c>
      <c r="K36" s="143" t="s">
        <v>701</v>
      </c>
      <c r="L36" s="145" t="s">
        <v>51</v>
      </c>
      <c r="M36" s="146"/>
    </row>
    <row r="37" spans="1:13" ht="21.75" customHeight="1">
      <c r="A37" s="430"/>
      <c r="B37" s="427"/>
      <c r="C37" s="438"/>
      <c r="D37" s="169"/>
      <c r="E37" s="170"/>
      <c r="F37" s="141"/>
      <c r="G37" s="142"/>
      <c r="H37" s="143" t="s">
        <v>1851</v>
      </c>
      <c r="I37" s="143" t="s">
        <v>702</v>
      </c>
      <c r="J37" s="149" t="s">
        <v>703</v>
      </c>
      <c r="K37" s="143" t="s">
        <v>704</v>
      </c>
      <c r="L37" s="145" t="s">
        <v>51</v>
      </c>
      <c r="M37" s="146"/>
    </row>
    <row r="38" spans="1:13" ht="22.5">
      <c r="A38" s="430"/>
      <c r="B38" s="427"/>
      <c r="C38" s="438"/>
      <c r="D38" s="169"/>
      <c r="E38" s="170"/>
      <c r="F38" s="141"/>
      <c r="G38" s="142"/>
      <c r="H38" s="143" t="s">
        <v>1850</v>
      </c>
      <c r="I38" s="143" t="s">
        <v>705</v>
      </c>
      <c r="J38" s="149" t="s">
        <v>706</v>
      </c>
      <c r="K38" s="143" t="s">
        <v>1676</v>
      </c>
      <c r="L38" s="145" t="s">
        <v>50</v>
      </c>
      <c r="M38" s="146"/>
    </row>
    <row r="39" spans="1:13" ht="12.75">
      <c r="A39" s="430"/>
      <c r="B39" s="427"/>
      <c r="C39" s="438"/>
      <c r="D39" s="169"/>
      <c r="E39" s="170"/>
      <c r="F39" s="433"/>
      <c r="G39" s="434"/>
      <c r="H39" s="435" t="s">
        <v>692</v>
      </c>
      <c r="I39" s="435" t="s">
        <v>693</v>
      </c>
      <c r="J39" s="327"/>
      <c r="K39" s="435" t="s">
        <v>694</v>
      </c>
      <c r="L39" s="436"/>
      <c r="M39" s="437"/>
    </row>
    <row r="40" spans="1:13" ht="12.75">
      <c r="A40" s="441"/>
      <c r="B40" s="442"/>
      <c r="C40" s="42"/>
      <c r="D40" s="47"/>
      <c r="E40" s="47"/>
      <c r="F40" s="588"/>
      <c r="G40" s="47"/>
      <c r="H40" s="47"/>
      <c r="I40" s="47"/>
      <c r="J40" s="338"/>
      <c r="K40" s="47"/>
      <c r="L40" s="240"/>
      <c r="M40" s="589"/>
    </row>
    <row r="41" spans="1:13" ht="12.75">
      <c r="A41" s="441"/>
      <c r="B41" s="442"/>
      <c r="C41" s="590" t="s">
        <v>751</v>
      </c>
      <c r="D41" s="47" t="s">
        <v>1854</v>
      </c>
      <c r="E41" s="47"/>
      <c r="F41" s="588"/>
      <c r="G41" s="47"/>
      <c r="H41" s="47"/>
      <c r="I41" s="47"/>
      <c r="J41" s="338"/>
      <c r="K41" s="47"/>
      <c r="L41" s="240"/>
      <c r="M41" s="589"/>
    </row>
    <row r="42" spans="1:13" ht="12.75">
      <c r="A42" s="441"/>
      <c r="B42" s="442"/>
      <c r="C42" s="590"/>
      <c r="D42" s="47" t="s">
        <v>52</v>
      </c>
      <c r="E42" s="47"/>
      <c r="F42" s="588"/>
      <c r="G42" s="47"/>
      <c r="H42" s="47"/>
      <c r="I42" s="47"/>
      <c r="J42" s="338"/>
      <c r="K42" s="47"/>
      <c r="L42" s="240"/>
      <c r="M42" s="589"/>
    </row>
    <row r="43" spans="1:13" ht="21.75" customHeight="1">
      <c r="A43" s="441"/>
      <c r="B43" s="442"/>
      <c r="C43" s="590" t="s">
        <v>750</v>
      </c>
      <c r="D43" s="47" t="s">
        <v>326</v>
      </c>
      <c r="E43" s="47"/>
      <c r="F43" s="588"/>
      <c r="G43" s="47"/>
      <c r="H43" s="47"/>
      <c r="I43" s="47"/>
      <c r="J43" s="338"/>
      <c r="K43" s="47"/>
      <c r="L43" s="240"/>
      <c r="M43" s="589"/>
    </row>
    <row r="44" spans="1:13" ht="12.75">
      <c r="A44" s="441"/>
      <c r="B44" s="442"/>
      <c r="C44" s="42"/>
      <c r="D44" s="47" t="s">
        <v>1855</v>
      </c>
      <c r="E44" s="47"/>
      <c r="F44" s="588"/>
      <c r="G44" s="47"/>
      <c r="H44" s="47"/>
      <c r="I44" s="47"/>
      <c r="J44" s="338"/>
      <c r="K44" s="47"/>
      <c r="L44" s="240"/>
      <c r="M44" s="589"/>
    </row>
    <row r="45" spans="1:13" ht="12.75">
      <c r="A45" s="443"/>
      <c r="B45" s="444"/>
      <c r="C45" s="42"/>
      <c r="D45" s="47" t="s">
        <v>1856</v>
      </c>
      <c r="E45" s="47"/>
      <c r="F45" s="588"/>
      <c r="G45" s="47"/>
      <c r="H45" s="47"/>
      <c r="I45" s="47"/>
      <c r="J45" s="338"/>
      <c r="K45" s="47"/>
      <c r="L45" s="240"/>
      <c r="M45" s="589"/>
    </row>
  </sheetData>
  <hyperlinks>
    <hyperlink ref="C20" r:id="rId1" display="http://www.legis.state.ak.us/cgi-bin/folioisa.dll/sl98/query=*/doc/{t11}?"/>
    <hyperlink ref="C19" r:id="rId2" display="http://www.legis.state.ak.us/cgi-bin/folioisa.dll/sl98/query=*/doc/{t11}?"/>
    <hyperlink ref="C15" r:id="rId3" display="http://www.legis.state.ak.us/cgi-bin/folioisa.dll/sl98/query=*/doc/{t10}?"/>
    <hyperlink ref="C18" r:id="rId4" display="http://www.legis.state.ak.us/cgi-bin/folioisa.dll/sl98/query=*/doc/{t82}?"/>
    <hyperlink ref="C17" r:id="rId5" display="http://www.legis.state.ak.us/cgi-bin/folioisa.dll/sl98/query=*/doc/{t87}?"/>
    <hyperlink ref="C14" r:id="rId6" display="http://www.legis.state.ak.us/cgi-bin/folioisa.dll/sl98/query=*/doc/{t96}?"/>
    <hyperlink ref="C12" r:id="rId7" display="http://www.legis.state.ak.us/cgi-bin/folioisa.dll/sl98/query=*/doc/{t100}?"/>
    <hyperlink ref="C8" r:id="rId8" display="http://www.legis.state.ak.us/cgi-bin/folioisa.dll/sl98/query=*/doc/{t107}?"/>
    <hyperlink ref="C16" r:id="rId9" display="http://www.legis.state.ak.us/cgi-bin/folioisa.dll/sl98/query=*/doc/{t108}?"/>
    <hyperlink ref="C11" r:id="rId10" display="http://www.legis.state.ak.us/cgi-bin/folioisa.dll/sl98/query=*/doc/{t117}?"/>
    <hyperlink ref="C25" r:id="rId11" display="http://www.legis.state.ak.us/cgi-bin/folioisa.dll/slpr/query=*/doc/{t2027}?"/>
    <hyperlink ref="C22" r:id="rId12" display="http://www.legis.state.ak.us/cgi-bin/folioisa.dll/slpr/query=*/doc/{t2045}?"/>
    <hyperlink ref="C21" r:id="rId13" display="http://www.legis.state.ak.us/cgi-bin/folioisa.dll/sl97/query=*/doc/{t88}?"/>
    <hyperlink ref="C10" r:id="rId14" display="http://www.legis.state.ak.us/cgi-bin/folioisa.dll/sl98/query=*/doc/{t137}?"/>
    <hyperlink ref="A19" r:id="rId15" display="http://www.legis.state.ak.us/PDF/20/SB0141G.PDF"/>
    <hyperlink ref="A15" r:id="rId16" display="http://www.legis.state.ak.us/PDF/20/SB0063B.PDF"/>
    <hyperlink ref="B20" r:id="rId17" display="http://www.legis.state.ak.us/s/basp1000.dll?Get&amp;S=20&amp;Root=sb214"/>
    <hyperlink ref="A20" r:id="rId18" display="http://www.legis.state.ak.us/PDF/20/SB0214B.PDF"/>
    <hyperlink ref="B19" r:id="rId19" display="http://www.legis.state.ak.us/s/basp1000.dll?Get&amp;S=20&amp;Root=sb141"/>
    <hyperlink ref="B15" r:id="rId20" display="http://www.legis.state.ak.us/s/basp1000.dll?Get&amp;S=20&amp;Root=sb63"/>
    <hyperlink ref="B18" r:id="rId21" display="http://www.legis.state.ak.us/s/basp1000.dll?Get&amp;S=20&amp;Root=sb323"/>
    <hyperlink ref="A18" r:id="rId22" display="http://www.legis.state.ak.us/PDF/20/SB0323E.PDF"/>
    <hyperlink ref="B17" r:id="rId23" display="http://www.legis.state.ak.us/s/basp1000.dll?Get&amp;S=20&amp;Root=hb245"/>
    <hyperlink ref="A17" r:id="rId24" display="http://www.legis.state.ak.us/PDF/20/HB0245G.PDF"/>
    <hyperlink ref="B14" r:id="rId25" display="http://www.legis.state.ak.us/s/basp1000.dll?Get&amp;S=20&amp;Root=hb122"/>
    <hyperlink ref="A14" r:id="rId26" display="http://www.legis.state.ak.us/PDF/20/HB0122B.PDF"/>
    <hyperlink ref="B12" r:id="rId27" display="http://www.legis.state.ak.us/s/basp1000.dll?Get&amp;S=20&amp;Root=hb375"/>
    <hyperlink ref="A12" r:id="rId28" display="http://www.legis.state.ak.us/PDF/20/HB0375G.PDF"/>
    <hyperlink ref="B8" r:id="rId29" display="http://www.legis.state.ak.us/s/basp1000.dll?Get&amp;S=20&amp;Root=hb252"/>
    <hyperlink ref="A8" r:id="rId30" display="http://www.legis.state.ak.us/PDF/20/HB0252C.PDF"/>
    <hyperlink ref="B16" r:id="rId31" display="http://www.legis.state.ak.us/s/basp1000.dll?Get&amp;S=20&amp;Root=hb16"/>
    <hyperlink ref="A16" r:id="rId32" display="http://www.legis.state.ak.us/PDF/20/HB0016F.PDF"/>
    <hyperlink ref="B11" r:id="rId33" display="http://www.legis.state.ak.us/s/basp1000.dll?Get&amp;S=20&amp;Root=hb272"/>
    <hyperlink ref="A11" r:id="rId34" display="http://www.legis.state.ak.us/PDF/20/HB0272C.PDF"/>
    <hyperlink ref="B10" r:id="rId35" display="http://www.legis.state.ak.us/s/basp1000.dll?Get&amp;S=20&amp;Root=hb405"/>
    <hyperlink ref="A10" r:id="rId36" display="http://www.legis.state.ak.us/PDF/20/HB0405B.PDF"/>
    <hyperlink ref="B21" r:id="rId37" display="http://www.legis.state.ak.us/s/basp1000.dll?Get&amp;S=20&amp;Root=sb154"/>
    <hyperlink ref="A21" r:id="rId38" display="http://www.legis.state.ak.us/PDF/20/SB0154D.PDF"/>
    <hyperlink ref="B25" r:id="rId39" display="http://www.legis.state.ak.us/s/basp1000.dll?Get&amp;S=19&amp;Root=sb232"/>
    <hyperlink ref="A25" r:id="rId40" display="http://www.legis.state.ak.us/PDF/19/SB0232E.PDF"/>
    <hyperlink ref="B22" r:id="rId41" display="http://www.legis.state.ak.us/s/basp1000.dll?Get&amp;S=19&amp;Root=HB314"/>
    <hyperlink ref="A22" r:id="rId42" display="http://www.legis.state.ak.us/PDF/19/HB0314E.PDF"/>
    <hyperlink ref="C26" r:id="rId43" display="http://www.legis.state.ak.us/cgi-bin/folioisa.dll/slpr/query=*/doc/{t1885}?#http://www.legis.state.ak.us/cgi-bin/folioisa.dll/slpr/query=*/doc/{t1885}?"/>
    <hyperlink ref="A26" r:id="rId44" display="http://www.legis.state.ak.us/PDF/19/HB0027E.PDF#http://www.legis.state.ak.us/PDF/19/HB0027E.PDF"/>
    <hyperlink ref="B26" r:id="rId45" display="http://www.legis.state.ak.us/s/basp1000.dll?Get&amp;S=19&amp;Root=HB27#http://www.legis.state.ak.us/s/basp1000.dll?Get&amp;S=19&amp;Root=HB27"/>
    <hyperlink ref="B27" r:id="rId46" display="http://www.legis.state.ak.us/s/basp1000.dll?Get&amp;S=18&amp;Root=hb442#http://www.legis.state.ak.us/s/basp1000.dll?Get&amp;S=18&amp;Root=hb442"/>
    <hyperlink ref="A27" r:id="rId47" display="http://www.legis.state.ak.us/s/basp1100.dll?Txt&amp;S=18&amp;TEXT=HB0442E#http://www.legis.state.ak.us/s/basp1100.dll?Txt&amp;S=18&amp;TEXT=HB0442E"/>
    <hyperlink ref="C27" r:id="rId48" display="http://www.legis.state.ak.us/cgi-bin/folioisa.dll/slpr/query=*/doc/{t1851}?#http://www.legis.state.ak.us/cgi-bin/folioisa.dll/slpr/query=*/doc/{t1851}?"/>
    <hyperlink ref="C28" r:id="rId49" display="http://www.legis.state.ak.us/cgi-bin/folioisa.dll/slpr/query=*/doc/{t1800}?#http://www.legis.state.ak.us/cgi-bin/folioisa.dll/slpr/query=*/doc/{t1800}?"/>
    <hyperlink ref="C29" r:id="rId50" display="http://www.legis.state.ak.us/cgi-bin/folioisa.dll/slpr/query=*/doc/{t1787}?#http://www.legis.state.ak.us/cgi-bin/folioisa.dll/slpr/query=*/doc/{t1787}?"/>
    <hyperlink ref="C23" r:id="rId51" display="http://www.legis.state.ak.us/cgi-bin/folioisa.dll/slpr/query=*/doc/{t2016}?"/>
    <hyperlink ref="C13" r:id="rId52" display="http://www.legis.state.ak.us/cgi-bin/folioisa.dll/sl98/query=*/doc/{t100}?"/>
    <hyperlink ref="C9" r:id="rId53" display="http://www.legis.state.ak.us/cgi-bin/folioisa.dll/sl98/query=*/doc/{t107}?"/>
    <hyperlink ref="B9" r:id="rId54" display="http://www.legis.state.ak.us/s/basp1000.dll?Get&amp;S=20&amp;Root=hb252"/>
    <hyperlink ref="A9" r:id="rId55" display="http://www.legis.state.ak.us/PDF/20/HB0252C.PDF"/>
    <hyperlink ref="C24" r:id="rId56" display="http://www.legis.state.ak.us/cgi-bin/folioisa.dll/slpr/query=*/doc/{t2016}?"/>
    <hyperlink ref="B24" r:id="rId57" display="http://www.legis.state.ak.us/s/basp1000.dll?Get&amp;S=19&amp;Root=sb296"/>
    <hyperlink ref="A24" r:id="rId58" display="http://www.legis.state.ak.us/PDF/19/SB0296C.PDF"/>
    <hyperlink ref="B7" r:id="rId59" display="http://www.legis.state.ak.us/s/basp1000.dll?Get&amp;S=21&amp;Root=SB94"/>
    <hyperlink ref="A7" r:id="rId60" display="http://www.legis.state.ak.us/PDF/21/SB0094F.PDF"/>
    <hyperlink ref="B6" r:id="rId61" display="http://www.legis.state.ak.us/s/basp1000.dll?Get&amp;S=21&amp;Root=sb3"/>
    <hyperlink ref="A6" r:id="rId62" display="http://www.legis.state.ak.us/PDF/21/SB0003D.PDF"/>
    <hyperlink ref="B2" r:id="rId63" display="http://www.legis.state.ak.us/s/basp1000.dll?Get&amp;S=21&amp;Root=SB51"/>
    <hyperlink ref="A2" r:id="rId64" display="http://www.legis.state.ak.us/PDF/21/SB0051C.PDF"/>
    <hyperlink ref="B4" r:id="rId65" display="http://www.legis.state.ak.us/s/basp1000.dll?Get&amp;S=21&amp;Root=SB27"/>
    <hyperlink ref="A4" r:id="rId66" display="http://www.legis.state.ak.us/PDF/21/SB0027D.PDF"/>
    <hyperlink ref="C4" r:id="rId67" display="http://www.legis.state.ak.us/cgi-bin/folioisa.dll/sl99/query=*/doc/{t37}?"/>
    <hyperlink ref="C7" r:id="rId68" display="http://www.legis.state.ak.us/cgi-bin/folioisa.dll/sl99/query=*/doc/{t38}?"/>
    <hyperlink ref="C6" r:id="rId69" display="http://www.legis.state.ak.us/cgi-bin/folioisa.dll/sl99/query=*/doc/{t55}?"/>
    <hyperlink ref="C2" r:id="rId70" display="http://www.legis.state.ak.us/cgi-bin/folioisa.dll/sl99/query=*/doc/{t58}?"/>
    <hyperlink ref="B3" r:id="rId71" display="http://www.legis.state.ak.us/s/basp1000.dll?Get&amp;S=21&amp;Root=hb34"/>
    <hyperlink ref="A3" r:id="rId72" display="http://www.legis.state.ak.us/PDF/21/HB0034C.PDF"/>
    <hyperlink ref="C3" r:id="rId73" display="http://www.legis.state.ak.us/cgi-bin/folioisa.dll/sl99/query=*/doc/{t63}?"/>
    <hyperlink ref="B5" r:id="rId74" display="http://www.legis.state.ak.us/s/basp1000.dll?Get&amp;S=21&amp;Root=sb169"/>
    <hyperlink ref="C5" r:id="rId75" display="http://www.legis.state.ak.us/cgi-bin/folioisa.dll/sl99/query=*/doc/{t78}?"/>
    <hyperlink ref="A5" r:id="rId76" display="http://www.legis.state.ak.us/PDF/21/SB0169C.PDF"/>
  </hyperlinks>
  <printOptions horizontalCentered="1"/>
  <pageMargins left="0.28" right="0.22" top="0.984251968503937" bottom="0.5905511811023623" header="0.5905511811023623" footer="0.3937007874015748"/>
  <pageSetup horizontalDpi="300" verticalDpi="300" orientation="landscape" r:id="rId79"/>
  <headerFooter alignWithMargins="0">
    <oddHeader>&amp;C&amp;"Arial,Bold"&amp;12TABLE A.  STATE LAWS GOVERNING CRIMINAL JUSTICE INFORMATION</oddHeader>
    <oddFooter>&amp;L&amp;8&amp;F  &amp;A&amp;R&amp;8&amp;P of &amp;N</oddFooter>
  </headerFooter>
  <legacyDrawing r:id="rId78"/>
</worksheet>
</file>

<file path=xl/worksheets/sheet5.xml><?xml version="1.0" encoding="utf-8"?>
<worksheet xmlns="http://schemas.openxmlformats.org/spreadsheetml/2006/main" xmlns:r="http://schemas.openxmlformats.org/officeDocument/2006/relationships">
  <dimension ref="A1:U45"/>
  <sheetViews>
    <sheetView zoomScale="71" zoomScaleNormal="71" workbookViewId="0" topLeftCell="A1">
      <pane ySplit="1" topLeftCell="BM2" activePane="bottomLeft" state="frozen"/>
      <selection pane="topLeft" activeCell="H26" sqref="H26"/>
      <selection pane="bottomLeft" activeCell="L3" sqref="L3"/>
    </sheetView>
  </sheetViews>
  <sheetFormatPr defaultColWidth="9.140625" defaultRowHeight="12.75"/>
  <cols>
    <col min="1" max="1" width="9.140625" style="156" customWidth="1"/>
    <col min="2" max="3" width="4.140625" style="139" customWidth="1"/>
    <col min="4" max="4" width="5.00390625" style="158" customWidth="1"/>
    <col min="5" max="5" width="4.7109375" style="159" customWidth="1"/>
    <col min="6" max="6" width="5.7109375" style="159" customWidth="1"/>
    <col min="7" max="7" width="10.7109375" style="159" customWidth="1"/>
    <col min="8" max="8" width="5.140625" style="159" hidden="1" customWidth="1"/>
    <col min="9" max="9" width="5.421875" style="159" hidden="1" customWidth="1"/>
    <col min="10" max="10" width="6.28125" style="159" hidden="1" customWidth="1"/>
    <col min="11" max="11" width="12.57421875" style="361" customWidth="1"/>
    <col min="12" max="12" width="34.00390625" style="156" customWidth="1"/>
    <col min="13" max="13" width="14.28125" style="156" customWidth="1"/>
    <col min="14" max="14" width="32.140625" style="156" customWidth="1"/>
    <col min="15" max="16384" width="9.140625" style="139" customWidth="1"/>
  </cols>
  <sheetData>
    <row r="1" spans="1:14" s="38" customFormat="1" ht="24" customHeight="1" thickBot="1">
      <c r="A1" s="241" t="s">
        <v>1424</v>
      </c>
      <c r="B1" s="242" t="s">
        <v>520</v>
      </c>
      <c r="C1" s="242"/>
      <c r="D1" s="243"/>
      <c r="E1" s="711" t="s">
        <v>327</v>
      </c>
      <c r="F1" s="711"/>
      <c r="G1" s="711"/>
      <c r="H1" s="712" t="s">
        <v>1430</v>
      </c>
      <c r="I1" s="712"/>
      <c r="J1" s="712"/>
      <c r="K1" s="245" t="s">
        <v>521</v>
      </c>
      <c r="L1" s="241" t="s">
        <v>1428</v>
      </c>
      <c r="M1" s="246" t="s">
        <v>1677</v>
      </c>
      <c r="N1" s="246" t="s">
        <v>1678</v>
      </c>
    </row>
    <row r="2" spans="1:14" ht="33.75">
      <c r="A2" s="591" t="s">
        <v>1679</v>
      </c>
      <c r="B2" s="592"/>
      <c r="C2" s="593" t="s">
        <v>1680</v>
      </c>
      <c r="D2" s="595"/>
      <c r="E2" s="596"/>
      <c r="F2" s="587" t="s">
        <v>241</v>
      </c>
      <c r="G2" s="597"/>
      <c r="H2" s="596"/>
      <c r="I2" s="598" t="s">
        <v>1682</v>
      </c>
      <c r="J2" s="597"/>
      <c r="K2" s="141" t="s">
        <v>328</v>
      </c>
      <c r="L2" s="149" t="s">
        <v>1681</v>
      </c>
      <c r="M2" s="143"/>
      <c r="N2" s="143" t="s">
        <v>329</v>
      </c>
    </row>
    <row r="3" spans="1:14" ht="45">
      <c r="A3" s="608" t="s">
        <v>44</v>
      </c>
      <c r="B3" s="609"/>
      <c r="C3" s="429"/>
      <c r="D3" s="610"/>
      <c r="E3" s="611"/>
      <c r="F3" s="605"/>
      <c r="G3" s="612"/>
      <c r="H3" s="611"/>
      <c r="I3" s="605"/>
      <c r="J3" s="612"/>
      <c r="K3" s="613">
        <v>36077</v>
      </c>
      <c r="L3" s="329" t="s">
        <v>46</v>
      </c>
      <c r="M3" s="327" t="s">
        <v>45</v>
      </c>
      <c r="N3" s="327" t="s">
        <v>48</v>
      </c>
    </row>
    <row r="4" spans="1:14" ht="12.75">
      <c r="A4" s="608" t="s">
        <v>44</v>
      </c>
      <c r="B4" s="609"/>
      <c r="C4" s="429"/>
      <c r="D4" s="610"/>
      <c r="E4" s="611"/>
      <c r="F4" s="605"/>
      <c r="G4" s="612"/>
      <c r="H4" s="611"/>
      <c r="I4" s="605"/>
      <c r="J4" s="612"/>
      <c r="K4" s="613">
        <v>36077</v>
      </c>
      <c r="L4" s="329" t="s">
        <v>47</v>
      </c>
      <c r="M4" s="329"/>
      <c r="N4" s="329" t="s">
        <v>49</v>
      </c>
    </row>
    <row r="5" spans="1:14" ht="33.75">
      <c r="A5" s="606" t="s">
        <v>335</v>
      </c>
      <c r="B5" s="600">
        <v>105</v>
      </c>
      <c r="C5" s="601" t="s">
        <v>1680</v>
      </c>
      <c r="D5" s="602">
        <v>119</v>
      </c>
      <c r="E5" s="603"/>
      <c r="F5" s="429" t="s">
        <v>241</v>
      </c>
      <c r="G5" s="604"/>
      <c r="H5" s="603"/>
      <c r="I5" s="605" t="s">
        <v>1682</v>
      </c>
      <c r="J5" s="604"/>
      <c r="K5" s="433">
        <v>35760</v>
      </c>
      <c r="L5" s="329" t="s">
        <v>336</v>
      </c>
      <c r="M5" s="607" t="s">
        <v>337</v>
      </c>
      <c r="N5" s="435" t="s">
        <v>338</v>
      </c>
    </row>
    <row r="6" spans="1:14" ht="45">
      <c r="A6" s="599"/>
      <c r="B6" s="600"/>
      <c r="C6" s="601" t="s">
        <v>1680</v>
      </c>
      <c r="D6" s="602"/>
      <c r="E6" s="603"/>
      <c r="F6" s="429" t="s">
        <v>241</v>
      </c>
      <c r="G6" s="604"/>
      <c r="H6" s="603">
        <v>10</v>
      </c>
      <c r="I6" s="605" t="s">
        <v>1682</v>
      </c>
      <c r="J6" s="604">
        <v>73.57</v>
      </c>
      <c r="K6" s="433">
        <v>35431</v>
      </c>
      <c r="L6" s="327" t="s">
        <v>1683</v>
      </c>
      <c r="M6" s="435"/>
      <c r="N6" s="435" t="s">
        <v>1684</v>
      </c>
    </row>
    <row r="7" spans="1:14" ht="22.5">
      <c r="A7" s="599" t="s">
        <v>347</v>
      </c>
      <c r="B7" s="600">
        <v>104</v>
      </c>
      <c r="C7" s="601" t="s">
        <v>1680</v>
      </c>
      <c r="D7" s="602">
        <v>236</v>
      </c>
      <c r="E7" s="603">
        <v>43</v>
      </c>
      <c r="F7" s="429" t="s">
        <v>241</v>
      </c>
      <c r="G7" s="604">
        <v>14072</v>
      </c>
      <c r="H7" s="603"/>
      <c r="I7" s="605" t="s">
        <v>1682</v>
      </c>
      <c r="J7" s="604"/>
      <c r="K7" s="433">
        <v>35342</v>
      </c>
      <c r="L7" s="327" t="s">
        <v>348</v>
      </c>
      <c r="M7" s="606" t="s">
        <v>349</v>
      </c>
      <c r="N7" s="435" t="s">
        <v>350</v>
      </c>
    </row>
    <row r="8" spans="1:14" ht="22.5">
      <c r="A8" s="606" t="s">
        <v>342</v>
      </c>
      <c r="B8" s="600">
        <v>104</v>
      </c>
      <c r="C8" s="601" t="s">
        <v>1680</v>
      </c>
      <c r="D8" s="602">
        <v>145</v>
      </c>
      <c r="E8" s="603">
        <v>42</v>
      </c>
      <c r="F8" s="429" t="s">
        <v>241</v>
      </c>
      <c r="G8" s="604" t="s">
        <v>343</v>
      </c>
      <c r="H8" s="603"/>
      <c r="I8" s="605" t="s">
        <v>1682</v>
      </c>
      <c r="J8" s="604"/>
      <c r="K8" s="433">
        <v>35202</v>
      </c>
      <c r="L8" s="329" t="s">
        <v>344</v>
      </c>
      <c r="M8" s="607" t="s">
        <v>345</v>
      </c>
      <c r="N8" s="435" t="s">
        <v>346</v>
      </c>
    </row>
    <row r="9" spans="1:14" ht="22.5">
      <c r="A9" s="599" t="s">
        <v>1242</v>
      </c>
      <c r="B9" s="600">
        <v>104</v>
      </c>
      <c r="C9" s="601" t="s">
        <v>1680</v>
      </c>
      <c r="D9" s="602">
        <v>322</v>
      </c>
      <c r="E9" s="603"/>
      <c r="F9" s="429" t="s">
        <v>241</v>
      </c>
      <c r="G9" s="604"/>
      <c r="H9" s="603"/>
      <c r="I9" s="605" t="s">
        <v>1682</v>
      </c>
      <c r="J9" s="604"/>
      <c r="K9" s="433">
        <v>34590</v>
      </c>
      <c r="L9" s="329" t="s">
        <v>1270</v>
      </c>
      <c r="M9" s="329" t="s">
        <v>1244</v>
      </c>
      <c r="N9" s="329"/>
    </row>
    <row r="10" spans="1:14" ht="22.5">
      <c r="A10" s="599" t="s">
        <v>1242</v>
      </c>
      <c r="B10" s="600">
        <v>104</v>
      </c>
      <c r="C10" s="601" t="s">
        <v>1680</v>
      </c>
      <c r="D10" s="602">
        <v>322</v>
      </c>
      <c r="E10" s="603"/>
      <c r="F10" s="429" t="s">
        <v>241</v>
      </c>
      <c r="G10" s="604"/>
      <c r="H10" s="603"/>
      <c r="I10" s="605" t="s">
        <v>1682</v>
      </c>
      <c r="J10" s="604"/>
      <c r="K10" s="433">
        <v>34590</v>
      </c>
      <c r="L10" s="329" t="s">
        <v>1246</v>
      </c>
      <c r="M10" s="329" t="s">
        <v>1244</v>
      </c>
      <c r="N10" s="329"/>
    </row>
    <row r="11" spans="1:14" ht="12.75">
      <c r="A11" s="599" t="s">
        <v>1242</v>
      </c>
      <c r="B11" s="600">
        <v>104</v>
      </c>
      <c r="C11" s="601" t="s">
        <v>1680</v>
      </c>
      <c r="D11" s="602">
        <v>323</v>
      </c>
      <c r="E11" s="603"/>
      <c r="F11" s="429" t="s">
        <v>241</v>
      </c>
      <c r="G11" s="604"/>
      <c r="H11" s="603"/>
      <c r="I11" s="605" t="s">
        <v>1682</v>
      </c>
      <c r="J11" s="604"/>
      <c r="K11" s="433">
        <v>34590</v>
      </c>
      <c r="L11" s="329" t="s">
        <v>1282</v>
      </c>
      <c r="M11" s="329" t="s">
        <v>1244</v>
      </c>
      <c r="N11" s="329"/>
    </row>
    <row r="12" spans="1:21" s="156" customFormat="1" ht="12.75">
      <c r="A12" s="599" t="s">
        <v>1242</v>
      </c>
      <c r="B12" s="600">
        <v>104</v>
      </c>
      <c r="C12" s="601" t="s">
        <v>1680</v>
      </c>
      <c r="D12" s="602">
        <v>323</v>
      </c>
      <c r="E12" s="603"/>
      <c r="F12" s="429" t="s">
        <v>241</v>
      </c>
      <c r="G12" s="604"/>
      <c r="H12" s="603"/>
      <c r="I12" s="605" t="s">
        <v>1682</v>
      </c>
      <c r="J12" s="604"/>
      <c r="K12" s="433">
        <v>34590</v>
      </c>
      <c r="L12" s="329" t="s">
        <v>1279</v>
      </c>
      <c r="M12" s="329" t="s">
        <v>1244</v>
      </c>
      <c r="N12" s="329"/>
      <c r="O12" s="11"/>
      <c r="P12" s="11"/>
      <c r="Q12" s="11"/>
      <c r="R12" s="11"/>
      <c r="S12" s="11"/>
      <c r="T12" s="11"/>
      <c r="U12" s="11"/>
    </row>
    <row r="13" spans="1:21" ht="12.75">
      <c r="A13" s="599" t="s">
        <v>1242</v>
      </c>
      <c r="B13" s="600">
        <v>104</v>
      </c>
      <c r="C13" s="601" t="s">
        <v>1680</v>
      </c>
      <c r="D13" s="602">
        <v>323</v>
      </c>
      <c r="E13" s="603"/>
      <c r="F13" s="429" t="s">
        <v>241</v>
      </c>
      <c r="G13" s="604"/>
      <c r="H13" s="603"/>
      <c r="I13" s="605" t="s">
        <v>1682</v>
      </c>
      <c r="J13" s="604"/>
      <c r="K13" s="433">
        <v>34590</v>
      </c>
      <c r="L13" s="329" t="s">
        <v>1283</v>
      </c>
      <c r="M13" s="329" t="s">
        <v>1244</v>
      </c>
      <c r="N13" s="329"/>
      <c r="O13" s="11"/>
      <c r="P13" s="11"/>
      <c r="Q13" s="11"/>
      <c r="R13" s="11"/>
      <c r="S13" s="11"/>
      <c r="T13" s="11"/>
      <c r="U13" s="11"/>
    </row>
    <row r="14" spans="1:21" ht="12.75">
      <c r="A14" s="599" t="s">
        <v>1242</v>
      </c>
      <c r="B14" s="600">
        <v>104</v>
      </c>
      <c r="C14" s="601" t="s">
        <v>1680</v>
      </c>
      <c r="D14" s="602">
        <v>323</v>
      </c>
      <c r="E14" s="603"/>
      <c r="F14" s="429" t="s">
        <v>241</v>
      </c>
      <c r="G14" s="604"/>
      <c r="H14" s="603"/>
      <c r="I14" s="605" t="s">
        <v>1682</v>
      </c>
      <c r="J14" s="604"/>
      <c r="K14" s="433">
        <v>34590</v>
      </c>
      <c r="L14" s="329" t="s">
        <v>1276</v>
      </c>
      <c r="M14" s="329" t="s">
        <v>1244</v>
      </c>
      <c r="N14" s="329"/>
      <c r="O14" s="11"/>
      <c r="P14" s="11"/>
      <c r="Q14" s="11"/>
      <c r="R14" s="11"/>
      <c r="S14" s="11"/>
      <c r="T14" s="11"/>
      <c r="U14" s="11"/>
    </row>
    <row r="15" spans="1:21" ht="12.75">
      <c r="A15" s="599" t="s">
        <v>1242</v>
      </c>
      <c r="B15" s="600">
        <v>104</v>
      </c>
      <c r="C15" s="601" t="s">
        <v>1680</v>
      </c>
      <c r="D15" s="602">
        <v>322</v>
      </c>
      <c r="E15" s="603"/>
      <c r="F15" s="429" t="s">
        <v>241</v>
      </c>
      <c r="G15" s="604"/>
      <c r="H15" s="603"/>
      <c r="I15" s="605" t="s">
        <v>1682</v>
      </c>
      <c r="J15" s="604"/>
      <c r="K15" s="433">
        <v>34590</v>
      </c>
      <c r="L15" s="329" t="s">
        <v>1273</v>
      </c>
      <c r="M15" s="329" t="s">
        <v>1244</v>
      </c>
      <c r="N15" s="329"/>
      <c r="O15" s="11"/>
      <c r="P15" s="11"/>
      <c r="Q15" s="11"/>
      <c r="R15" s="11"/>
      <c r="S15" s="11"/>
      <c r="T15" s="11"/>
      <c r="U15" s="11"/>
    </row>
    <row r="16" spans="1:21" ht="22.5">
      <c r="A16" s="599" t="s">
        <v>1242</v>
      </c>
      <c r="B16" s="600">
        <v>104</v>
      </c>
      <c r="C16" s="601" t="s">
        <v>1680</v>
      </c>
      <c r="D16" s="602">
        <v>322</v>
      </c>
      <c r="E16" s="603"/>
      <c r="F16" s="429" t="s">
        <v>241</v>
      </c>
      <c r="G16" s="604"/>
      <c r="H16" s="603"/>
      <c r="I16" s="605" t="s">
        <v>1682</v>
      </c>
      <c r="J16" s="604"/>
      <c r="K16" s="433">
        <v>34590</v>
      </c>
      <c r="L16" s="329" t="s">
        <v>1271</v>
      </c>
      <c r="M16" s="329" t="s">
        <v>1244</v>
      </c>
      <c r="N16" s="329"/>
      <c r="O16" s="11"/>
      <c r="P16" s="11"/>
      <c r="Q16" s="11"/>
      <c r="R16" s="11"/>
      <c r="S16" s="11"/>
      <c r="T16" s="11"/>
      <c r="U16" s="11"/>
    </row>
    <row r="17" spans="1:21" ht="12.75">
      <c r="A17" s="599" t="s">
        <v>1242</v>
      </c>
      <c r="B17" s="600">
        <v>104</v>
      </c>
      <c r="C17" s="601" t="s">
        <v>1680</v>
      </c>
      <c r="D17" s="602">
        <v>322</v>
      </c>
      <c r="E17" s="603"/>
      <c r="F17" s="429" t="s">
        <v>241</v>
      </c>
      <c r="G17" s="604"/>
      <c r="H17" s="603"/>
      <c r="I17" s="605" t="s">
        <v>1682</v>
      </c>
      <c r="J17" s="604"/>
      <c r="K17" s="433">
        <v>34590</v>
      </c>
      <c r="L17" s="329" t="s">
        <v>1247</v>
      </c>
      <c r="M17" s="329" t="s">
        <v>1244</v>
      </c>
      <c r="N17" s="329"/>
      <c r="O17" s="11"/>
      <c r="P17" s="11"/>
      <c r="Q17" s="11"/>
      <c r="R17" s="11"/>
      <c r="S17" s="11"/>
      <c r="T17" s="11"/>
      <c r="U17" s="11"/>
    </row>
    <row r="18" spans="1:21" ht="12.75">
      <c r="A18" s="599" t="s">
        <v>1242</v>
      </c>
      <c r="B18" s="600">
        <v>104</v>
      </c>
      <c r="C18" s="601" t="s">
        <v>1680</v>
      </c>
      <c r="D18" s="602">
        <v>322</v>
      </c>
      <c r="E18" s="603"/>
      <c r="F18" s="429" t="s">
        <v>241</v>
      </c>
      <c r="G18" s="604"/>
      <c r="H18" s="603"/>
      <c r="I18" s="605" t="s">
        <v>1682</v>
      </c>
      <c r="J18" s="604"/>
      <c r="K18" s="433">
        <v>34590</v>
      </c>
      <c r="L18" s="329" t="s">
        <v>1251</v>
      </c>
      <c r="M18" s="329" t="s">
        <v>1244</v>
      </c>
      <c r="N18" s="329"/>
      <c r="O18" s="11"/>
      <c r="P18" s="11"/>
      <c r="Q18" s="11"/>
      <c r="R18" s="11"/>
      <c r="S18" s="11"/>
      <c r="T18" s="11"/>
      <c r="U18" s="11"/>
    </row>
    <row r="19" spans="1:21" ht="12.75">
      <c r="A19" s="599" t="s">
        <v>1242</v>
      </c>
      <c r="B19" s="600">
        <v>104</v>
      </c>
      <c r="C19" s="601" t="s">
        <v>1680</v>
      </c>
      <c r="D19" s="602">
        <v>322</v>
      </c>
      <c r="E19" s="603"/>
      <c r="F19" s="429" t="s">
        <v>241</v>
      </c>
      <c r="G19" s="604"/>
      <c r="H19" s="603"/>
      <c r="I19" s="605" t="s">
        <v>1682</v>
      </c>
      <c r="J19" s="604"/>
      <c r="K19" s="433">
        <v>34590</v>
      </c>
      <c r="L19" s="329" t="s">
        <v>1272</v>
      </c>
      <c r="M19" s="329" t="s">
        <v>1244</v>
      </c>
      <c r="N19" s="329"/>
      <c r="O19" s="11"/>
      <c r="P19" s="11"/>
      <c r="Q19" s="11"/>
      <c r="R19" s="11"/>
      <c r="S19" s="11"/>
      <c r="T19" s="11"/>
      <c r="U19" s="11"/>
    </row>
    <row r="20" spans="1:21" ht="22.5">
      <c r="A20" s="599" t="s">
        <v>1242</v>
      </c>
      <c r="B20" s="600">
        <v>104</v>
      </c>
      <c r="C20" s="601" t="s">
        <v>1680</v>
      </c>
      <c r="D20" s="602">
        <v>323</v>
      </c>
      <c r="E20" s="603"/>
      <c r="F20" s="429" t="s">
        <v>241</v>
      </c>
      <c r="G20" s="604"/>
      <c r="H20" s="603"/>
      <c r="I20" s="605" t="s">
        <v>1682</v>
      </c>
      <c r="J20" s="604"/>
      <c r="K20" s="433">
        <v>34590</v>
      </c>
      <c r="L20" s="329" t="s">
        <v>1278</v>
      </c>
      <c r="M20" s="329" t="s">
        <v>1244</v>
      </c>
      <c r="N20" s="329"/>
      <c r="O20" s="11"/>
      <c r="P20" s="11"/>
      <c r="Q20" s="11"/>
      <c r="R20" s="11"/>
      <c r="S20" s="11"/>
      <c r="T20" s="11"/>
      <c r="U20" s="11"/>
    </row>
    <row r="21" spans="1:21" ht="12.75">
      <c r="A21" s="599" t="s">
        <v>1242</v>
      </c>
      <c r="B21" s="600">
        <v>104</v>
      </c>
      <c r="C21" s="601" t="s">
        <v>1680</v>
      </c>
      <c r="D21" s="602">
        <v>322</v>
      </c>
      <c r="E21" s="603"/>
      <c r="F21" s="429" t="s">
        <v>241</v>
      </c>
      <c r="G21" s="604"/>
      <c r="H21" s="603"/>
      <c r="I21" s="605" t="s">
        <v>1682</v>
      </c>
      <c r="J21" s="604"/>
      <c r="K21" s="433">
        <v>34590</v>
      </c>
      <c r="L21" s="329" t="s">
        <v>1248</v>
      </c>
      <c r="M21" s="329" t="s">
        <v>1244</v>
      </c>
      <c r="N21" s="329"/>
      <c r="O21" s="11"/>
      <c r="P21" s="11"/>
      <c r="Q21" s="11"/>
      <c r="R21" s="11"/>
      <c r="S21" s="11"/>
      <c r="T21" s="11"/>
      <c r="U21" s="11"/>
    </row>
    <row r="22" spans="1:21" ht="22.5">
      <c r="A22" s="599" t="s">
        <v>1242</v>
      </c>
      <c r="B22" s="600">
        <v>104</v>
      </c>
      <c r="C22" s="601" t="s">
        <v>1680</v>
      </c>
      <c r="D22" s="602">
        <v>323</v>
      </c>
      <c r="E22" s="603"/>
      <c r="F22" s="429" t="s">
        <v>241</v>
      </c>
      <c r="G22" s="604"/>
      <c r="H22" s="603"/>
      <c r="I22" s="605" t="s">
        <v>1682</v>
      </c>
      <c r="J22" s="604"/>
      <c r="K22" s="433">
        <v>34590</v>
      </c>
      <c r="L22" s="329" t="s">
        <v>1275</v>
      </c>
      <c r="M22" s="329" t="s">
        <v>1244</v>
      </c>
      <c r="N22" s="329"/>
      <c r="O22" s="11"/>
      <c r="P22" s="11"/>
      <c r="Q22" s="11"/>
      <c r="R22" s="11"/>
      <c r="S22" s="11"/>
      <c r="T22" s="11"/>
      <c r="U22" s="11"/>
    </row>
    <row r="23" spans="1:21" ht="12.75">
      <c r="A23" s="599" t="s">
        <v>1242</v>
      </c>
      <c r="B23" s="600">
        <v>104</v>
      </c>
      <c r="C23" s="601" t="s">
        <v>1680</v>
      </c>
      <c r="D23" s="602">
        <v>323</v>
      </c>
      <c r="E23" s="603"/>
      <c r="F23" s="429" t="s">
        <v>241</v>
      </c>
      <c r="G23" s="604"/>
      <c r="H23" s="603"/>
      <c r="I23" s="605" t="s">
        <v>1682</v>
      </c>
      <c r="J23" s="604"/>
      <c r="K23" s="433">
        <v>34590</v>
      </c>
      <c r="L23" s="329" t="s">
        <v>1280</v>
      </c>
      <c r="M23" s="329" t="s">
        <v>1244</v>
      </c>
      <c r="N23" s="329"/>
      <c r="O23" s="11"/>
      <c r="P23" s="11"/>
      <c r="Q23" s="11"/>
      <c r="R23" s="11"/>
      <c r="S23" s="11"/>
      <c r="T23" s="11"/>
      <c r="U23" s="11"/>
    </row>
    <row r="24" spans="1:21" ht="22.5">
      <c r="A24" s="599" t="s">
        <v>1242</v>
      </c>
      <c r="B24" s="600">
        <v>104</v>
      </c>
      <c r="C24" s="601" t="s">
        <v>1680</v>
      </c>
      <c r="D24" s="602">
        <v>322</v>
      </c>
      <c r="E24" s="603"/>
      <c r="F24" s="429" t="s">
        <v>241</v>
      </c>
      <c r="G24" s="604"/>
      <c r="H24" s="603"/>
      <c r="I24" s="605" t="s">
        <v>1682</v>
      </c>
      <c r="J24" s="604"/>
      <c r="K24" s="433">
        <v>34590</v>
      </c>
      <c r="L24" s="329" t="s">
        <v>1250</v>
      </c>
      <c r="M24" s="329" t="s">
        <v>1244</v>
      </c>
      <c r="N24" s="329"/>
      <c r="O24" s="11"/>
      <c r="P24" s="11"/>
      <c r="Q24" s="11"/>
      <c r="R24" s="11"/>
      <c r="S24" s="11"/>
      <c r="T24" s="11"/>
      <c r="U24" s="11"/>
    </row>
    <row r="25" spans="1:21" ht="12.75">
      <c r="A25" s="599" t="s">
        <v>1242</v>
      </c>
      <c r="B25" s="600">
        <v>104</v>
      </c>
      <c r="C25" s="601" t="s">
        <v>1680</v>
      </c>
      <c r="D25" s="602">
        <v>323</v>
      </c>
      <c r="E25" s="603"/>
      <c r="F25" s="429" t="s">
        <v>241</v>
      </c>
      <c r="G25" s="604"/>
      <c r="H25" s="603"/>
      <c r="I25" s="605" t="s">
        <v>1682</v>
      </c>
      <c r="J25" s="604"/>
      <c r="K25" s="433">
        <v>34590</v>
      </c>
      <c r="L25" s="329" t="s">
        <v>1277</v>
      </c>
      <c r="M25" s="329" t="s">
        <v>1244</v>
      </c>
      <c r="N25" s="329"/>
      <c r="O25" s="11"/>
      <c r="P25" s="11"/>
      <c r="Q25" s="11"/>
      <c r="R25" s="11"/>
      <c r="S25" s="11"/>
      <c r="T25" s="11"/>
      <c r="U25" s="11"/>
    </row>
    <row r="26" spans="1:21" ht="22.5">
      <c r="A26" s="599" t="s">
        <v>1242</v>
      </c>
      <c r="B26" s="600">
        <v>104</v>
      </c>
      <c r="C26" s="601" t="s">
        <v>1680</v>
      </c>
      <c r="D26" s="602">
        <v>322</v>
      </c>
      <c r="E26" s="603"/>
      <c r="F26" s="429" t="s">
        <v>241</v>
      </c>
      <c r="G26" s="604"/>
      <c r="H26" s="603"/>
      <c r="I26" s="605" t="s">
        <v>1682</v>
      </c>
      <c r="J26" s="604"/>
      <c r="K26" s="433">
        <v>34590</v>
      </c>
      <c r="L26" s="329" t="s">
        <v>1274</v>
      </c>
      <c r="M26" s="329" t="s">
        <v>1244</v>
      </c>
      <c r="N26" s="329"/>
      <c r="O26" s="11"/>
      <c r="P26" s="11"/>
      <c r="Q26" s="11"/>
      <c r="R26" s="11"/>
      <c r="S26" s="11"/>
      <c r="T26" s="11"/>
      <c r="U26" s="11"/>
    </row>
    <row r="27" spans="1:21" ht="22.5">
      <c r="A27" s="599" t="s">
        <v>1242</v>
      </c>
      <c r="B27" s="600">
        <v>104</v>
      </c>
      <c r="C27" s="601" t="s">
        <v>1680</v>
      </c>
      <c r="D27" s="602">
        <v>322</v>
      </c>
      <c r="E27" s="603"/>
      <c r="F27" s="429" t="s">
        <v>241</v>
      </c>
      <c r="G27" s="604"/>
      <c r="H27" s="603"/>
      <c r="I27" s="605" t="s">
        <v>1682</v>
      </c>
      <c r="J27" s="604"/>
      <c r="K27" s="433">
        <v>34590</v>
      </c>
      <c r="L27" s="329" t="s">
        <v>1245</v>
      </c>
      <c r="M27" s="329" t="s">
        <v>1244</v>
      </c>
      <c r="N27" s="329"/>
      <c r="O27" s="11"/>
      <c r="P27" s="11"/>
      <c r="Q27" s="11"/>
      <c r="R27" s="11"/>
      <c r="S27" s="11"/>
      <c r="T27" s="11"/>
      <c r="U27" s="11"/>
    </row>
    <row r="28" spans="1:21" ht="22.5">
      <c r="A28" s="591" t="s">
        <v>1242</v>
      </c>
      <c r="B28" s="600">
        <v>104</v>
      </c>
      <c r="C28" s="601" t="s">
        <v>1680</v>
      </c>
      <c r="D28" s="602">
        <v>323</v>
      </c>
      <c r="E28" s="603"/>
      <c r="F28" s="429" t="s">
        <v>241</v>
      </c>
      <c r="G28" s="604"/>
      <c r="H28" s="603"/>
      <c r="I28" s="605" t="s">
        <v>1682</v>
      </c>
      <c r="J28" s="604"/>
      <c r="K28" s="433">
        <v>34590</v>
      </c>
      <c r="L28" s="329" t="s">
        <v>510</v>
      </c>
      <c r="M28" s="329" t="s">
        <v>1244</v>
      </c>
      <c r="N28" s="329"/>
      <c r="O28" s="11"/>
      <c r="P28" s="11"/>
      <c r="Q28" s="11"/>
      <c r="R28" s="11"/>
      <c r="S28" s="11"/>
      <c r="T28" s="11"/>
      <c r="U28" s="11"/>
    </row>
    <row r="29" spans="1:21" ht="12.75">
      <c r="A29" s="591" t="s">
        <v>1242</v>
      </c>
      <c r="B29" s="600">
        <v>104</v>
      </c>
      <c r="C29" s="601" t="s">
        <v>1680</v>
      </c>
      <c r="D29" s="602">
        <v>322</v>
      </c>
      <c r="E29" s="603"/>
      <c r="F29" s="429" t="s">
        <v>241</v>
      </c>
      <c r="G29" s="604"/>
      <c r="H29" s="603"/>
      <c r="I29" s="605" t="s">
        <v>1682</v>
      </c>
      <c r="J29" s="604"/>
      <c r="K29" s="433">
        <v>34590</v>
      </c>
      <c r="L29" s="329" t="s">
        <v>1269</v>
      </c>
      <c r="M29" s="329" t="s">
        <v>1244</v>
      </c>
      <c r="N29" s="329"/>
      <c r="O29" s="11"/>
      <c r="P29" s="11"/>
      <c r="Q29" s="11"/>
      <c r="R29" s="11"/>
      <c r="S29" s="11"/>
      <c r="T29" s="11"/>
      <c r="U29" s="11"/>
    </row>
    <row r="30" spans="1:21" ht="12.75">
      <c r="A30" s="591" t="s">
        <v>1242</v>
      </c>
      <c r="B30" s="600">
        <v>104</v>
      </c>
      <c r="C30" s="601" t="s">
        <v>1680</v>
      </c>
      <c r="D30" s="602">
        <v>323</v>
      </c>
      <c r="E30" s="603"/>
      <c r="F30" s="429" t="s">
        <v>241</v>
      </c>
      <c r="G30" s="604"/>
      <c r="H30" s="603"/>
      <c r="I30" s="605" t="s">
        <v>1682</v>
      </c>
      <c r="J30" s="604"/>
      <c r="K30" s="433">
        <v>34590</v>
      </c>
      <c r="L30" s="329" t="s">
        <v>1284</v>
      </c>
      <c r="M30" s="329" t="s">
        <v>1244</v>
      </c>
      <c r="N30" s="329"/>
      <c r="O30" s="11"/>
      <c r="P30" s="11"/>
      <c r="Q30" s="11"/>
      <c r="R30" s="11"/>
      <c r="S30" s="11"/>
      <c r="T30" s="11"/>
      <c r="U30" s="11"/>
    </row>
    <row r="31" spans="1:21" ht="22.5">
      <c r="A31" s="591" t="s">
        <v>1242</v>
      </c>
      <c r="B31" s="600">
        <v>104</v>
      </c>
      <c r="C31" s="601" t="s">
        <v>1680</v>
      </c>
      <c r="D31" s="602">
        <v>323</v>
      </c>
      <c r="E31" s="603"/>
      <c r="F31" s="429" t="s">
        <v>241</v>
      </c>
      <c r="G31" s="604"/>
      <c r="H31" s="603"/>
      <c r="I31" s="605" t="s">
        <v>1682</v>
      </c>
      <c r="J31" s="604"/>
      <c r="K31" s="433">
        <v>34590</v>
      </c>
      <c r="L31" s="329" t="s">
        <v>1281</v>
      </c>
      <c r="M31" s="329" t="s">
        <v>1244</v>
      </c>
      <c r="N31" s="329"/>
      <c r="O31" s="11"/>
      <c r="P31" s="11"/>
      <c r="Q31" s="11"/>
      <c r="R31" s="11"/>
      <c r="S31" s="11"/>
      <c r="T31" s="11"/>
      <c r="U31" s="11"/>
    </row>
    <row r="32" spans="1:21" ht="22.5">
      <c r="A32" s="591" t="s">
        <v>1242</v>
      </c>
      <c r="B32" s="600">
        <v>104</v>
      </c>
      <c r="C32" s="601" t="s">
        <v>1680</v>
      </c>
      <c r="D32" s="602">
        <v>322</v>
      </c>
      <c r="E32" s="603">
        <v>18</v>
      </c>
      <c r="F32" s="429" t="s">
        <v>241</v>
      </c>
      <c r="G32" s="604">
        <v>2265</v>
      </c>
      <c r="H32" s="603"/>
      <c r="I32" s="605" t="s">
        <v>1682</v>
      </c>
      <c r="J32" s="604"/>
      <c r="K32" s="433">
        <v>34590</v>
      </c>
      <c r="L32" s="329" t="s">
        <v>1256</v>
      </c>
      <c r="M32" s="435" t="s">
        <v>1254</v>
      </c>
      <c r="N32" s="329" t="s">
        <v>1257</v>
      </c>
      <c r="O32" s="11"/>
      <c r="P32" s="11"/>
      <c r="Q32" s="11"/>
      <c r="R32" s="11"/>
      <c r="S32" s="11"/>
      <c r="T32" s="11"/>
      <c r="U32" s="11"/>
    </row>
    <row r="33" spans="1:21" ht="12.75">
      <c r="A33" s="591" t="s">
        <v>1242</v>
      </c>
      <c r="B33" s="600">
        <v>104</v>
      </c>
      <c r="C33" s="601" t="s">
        <v>1680</v>
      </c>
      <c r="D33" s="602">
        <v>322</v>
      </c>
      <c r="E33" s="603">
        <v>28</v>
      </c>
      <c r="F33" s="429" t="s">
        <v>241</v>
      </c>
      <c r="G33" s="604" t="s">
        <v>1252</v>
      </c>
      <c r="H33" s="603"/>
      <c r="I33" s="605" t="s">
        <v>1682</v>
      </c>
      <c r="J33" s="604"/>
      <c r="K33" s="433">
        <v>34590</v>
      </c>
      <c r="L33" s="329" t="s">
        <v>1253</v>
      </c>
      <c r="M33" s="435" t="s">
        <v>1254</v>
      </c>
      <c r="N33" s="435" t="s">
        <v>1255</v>
      </c>
      <c r="O33" s="11"/>
      <c r="P33" s="11"/>
      <c r="Q33" s="11"/>
      <c r="R33" s="11"/>
      <c r="S33" s="11"/>
      <c r="T33" s="11"/>
      <c r="U33" s="11"/>
    </row>
    <row r="34" spans="1:21" ht="22.5">
      <c r="A34" s="445" t="s">
        <v>1242</v>
      </c>
      <c r="B34" s="600">
        <v>103</v>
      </c>
      <c r="C34" s="601" t="s">
        <v>1680</v>
      </c>
      <c r="D34" s="602">
        <v>322</v>
      </c>
      <c r="E34" s="603"/>
      <c r="F34" s="429" t="s">
        <v>241</v>
      </c>
      <c r="G34" s="604"/>
      <c r="H34" s="603"/>
      <c r="I34" s="605" t="s">
        <v>1682</v>
      </c>
      <c r="J34" s="604"/>
      <c r="K34" s="433">
        <v>34590</v>
      </c>
      <c r="L34" s="329" t="s">
        <v>1243</v>
      </c>
      <c r="M34" s="607" t="s">
        <v>1244</v>
      </c>
      <c r="N34" s="435" t="s">
        <v>334</v>
      </c>
      <c r="O34" s="11"/>
      <c r="P34" s="11"/>
      <c r="Q34" s="11"/>
      <c r="R34" s="11"/>
      <c r="S34" s="11"/>
      <c r="T34" s="11"/>
      <c r="U34" s="11"/>
    </row>
    <row r="35" spans="1:21" ht="45">
      <c r="A35" s="445" t="s">
        <v>1242</v>
      </c>
      <c r="B35" s="600">
        <v>103</v>
      </c>
      <c r="C35" s="601" t="s">
        <v>1680</v>
      </c>
      <c r="D35" s="602">
        <v>322</v>
      </c>
      <c r="E35" s="603">
        <v>42</v>
      </c>
      <c r="F35" s="429" t="s">
        <v>241</v>
      </c>
      <c r="G35" s="604">
        <v>14071</v>
      </c>
      <c r="H35" s="603"/>
      <c r="I35" s="605" t="s">
        <v>1682</v>
      </c>
      <c r="J35" s="604"/>
      <c r="K35" s="433">
        <v>34590</v>
      </c>
      <c r="L35" s="329" t="s">
        <v>339</v>
      </c>
      <c r="M35" s="607" t="s">
        <v>340</v>
      </c>
      <c r="N35" s="623" t="s">
        <v>341</v>
      </c>
      <c r="O35" s="11"/>
      <c r="P35" s="11"/>
      <c r="Q35" s="11"/>
      <c r="R35" s="11"/>
      <c r="S35" s="11"/>
      <c r="T35" s="11"/>
      <c r="U35" s="11"/>
    </row>
    <row r="36" spans="1:21" ht="33.75">
      <c r="A36" s="591" t="s">
        <v>1688</v>
      </c>
      <c r="B36" s="600">
        <v>105</v>
      </c>
      <c r="C36" s="601" t="s">
        <v>1680</v>
      </c>
      <c r="D36" s="602">
        <v>89</v>
      </c>
      <c r="E36" s="603"/>
      <c r="F36" s="429" t="s">
        <v>241</v>
      </c>
      <c r="G36" s="604"/>
      <c r="H36" s="603"/>
      <c r="I36" s="605" t="s">
        <v>1682</v>
      </c>
      <c r="J36" s="604"/>
      <c r="K36" s="433"/>
      <c r="L36" s="327" t="s">
        <v>1689</v>
      </c>
      <c r="M36" s="435"/>
      <c r="N36" s="435" t="s">
        <v>1690</v>
      </c>
      <c r="O36" s="11"/>
      <c r="P36" s="11"/>
      <c r="Q36" s="11"/>
      <c r="R36" s="11"/>
      <c r="S36" s="11"/>
      <c r="T36" s="11"/>
      <c r="U36" s="11"/>
    </row>
    <row r="37" spans="1:21" ht="22.5">
      <c r="A37" s="591" t="s">
        <v>1691</v>
      </c>
      <c r="B37" s="614">
        <v>104</v>
      </c>
      <c r="C37" s="615" t="s">
        <v>1680</v>
      </c>
      <c r="D37" s="616">
        <v>193</v>
      </c>
      <c r="E37" s="603"/>
      <c r="F37" s="429" t="s">
        <v>241</v>
      </c>
      <c r="G37" s="604"/>
      <c r="H37" s="603"/>
      <c r="I37" s="605" t="s">
        <v>1682</v>
      </c>
      <c r="J37" s="604"/>
      <c r="K37" s="433"/>
      <c r="L37" s="327" t="s">
        <v>1692</v>
      </c>
      <c r="M37" s="435" t="s">
        <v>1693</v>
      </c>
      <c r="N37" s="435" t="s">
        <v>1694</v>
      </c>
      <c r="O37" s="11"/>
      <c r="P37" s="11"/>
      <c r="Q37" s="11"/>
      <c r="R37" s="11"/>
      <c r="S37" s="11"/>
      <c r="T37" s="11"/>
      <c r="U37" s="11"/>
    </row>
    <row r="38" spans="1:21" ht="45">
      <c r="A38" s="617"/>
      <c r="B38" s="600"/>
      <c r="C38" s="601" t="s">
        <v>1680</v>
      </c>
      <c r="D38" s="618"/>
      <c r="E38" s="603">
        <v>18</v>
      </c>
      <c r="F38" s="429" t="s">
        <v>241</v>
      </c>
      <c r="G38" s="604" t="s">
        <v>436</v>
      </c>
      <c r="H38" s="603"/>
      <c r="I38" s="605" t="s">
        <v>1682</v>
      </c>
      <c r="J38" s="604"/>
      <c r="K38" s="433"/>
      <c r="L38" s="327" t="s">
        <v>437</v>
      </c>
      <c r="M38" s="606" t="s">
        <v>438</v>
      </c>
      <c r="N38" s="435" t="s">
        <v>439</v>
      </c>
      <c r="O38" s="11"/>
      <c r="P38" s="11"/>
      <c r="Q38" s="11"/>
      <c r="R38" s="11"/>
      <c r="S38" s="11"/>
      <c r="T38" s="11"/>
      <c r="U38" s="11"/>
    </row>
    <row r="39" spans="1:21" ht="33.75">
      <c r="A39" s="617"/>
      <c r="B39" s="600"/>
      <c r="C39" s="601" t="s">
        <v>1680</v>
      </c>
      <c r="D39" s="618"/>
      <c r="E39" s="603">
        <v>42</v>
      </c>
      <c r="F39" s="429" t="s">
        <v>241</v>
      </c>
      <c r="G39" s="604">
        <v>5119</v>
      </c>
      <c r="H39" s="603"/>
      <c r="I39" s="605" t="s">
        <v>1682</v>
      </c>
      <c r="J39" s="604"/>
      <c r="K39" s="433"/>
      <c r="L39" s="327" t="s">
        <v>332</v>
      </c>
      <c r="M39" s="435" t="s">
        <v>333</v>
      </c>
      <c r="N39" s="435" t="s">
        <v>1241</v>
      </c>
      <c r="O39" s="11"/>
      <c r="P39" s="11"/>
      <c r="Q39" s="11"/>
      <c r="R39" s="11"/>
      <c r="S39" s="11"/>
      <c r="T39" s="11"/>
      <c r="U39" s="11"/>
    </row>
    <row r="40" spans="1:21" ht="33.75">
      <c r="A40" s="617"/>
      <c r="B40" s="600"/>
      <c r="C40" s="601" t="s">
        <v>1680</v>
      </c>
      <c r="D40" s="618"/>
      <c r="E40" s="619">
        <v>5</v>
      </c>
      <c r="F40" s="429" t="s">
        <v>241</v>
      </c>
      <c r="G40" s="604">
        <v>9101</v>
      </c>
      <c r="H40" s="603">
        <v>5</v>
      </c>
      <c r="I40" s="605" t="s">
        <v>1682</v>
      </c>
      <c r="J40" s="604">
        <v>911</v>
      </c>
      <c r="K40" s="433"/>
      <c r="L40" s="327" t="s">
        <v>330</v>
      </c>
      <c r="M40" s="620" t="s">
        <v>433</v>
      </c>
      <c r="N40" s="435" t="s">
        <v>331</v>
      </c>
      <c r="O40" s="11"/>
      <c r="P40" s="11"/>
      <c r="Q40" s="11"/>
      <c r="R40" s="11"/>
      <c r="S40" s="11"/>
      <c r="T40" s="11"/>
      <c r="U40" s="11"/>
    </row>
    <row r="41" spans="1:14" ht="22.5">
      <c r="A41" s="617"/>
      <c r="B41" s="600"/>
      <c r="C41" s="601" t="s">
        <v>1680</v>
      </c>
      <c r="D41" s="618"/>
      <c r="E41" s="603">
        <v>42</v>
      </c>
      <c r="F41" s="429" t="s">
        <v>241</v>
      </c>
      <c r="G41" s="604" t="s">
        <v>1695</v>
      </c>
      <c r="H41" s="621"/>
      <c r="I41" s="612" t="s">
        <v>1682</v>
      </c>
      <c r="J41" s="604"/>
      <c r="K41" s="433"/>
      <c r="L41" s="624" t="s">
        <v>431</v>
      </c>
      <c r="M41" s="625"/>
      <c r="N41" s="622" t="s">
        <v>432</v>
      </c>
    </row>
    <row r="42" spans="1:14" ht="33.75">
      <c r="A42" s="617"/>
      <c r="B42" s="600"/>
      <c r="C42" s="601" t="s">
        <v>1680</v>
      </c>
      <c r="D42" s="618"/>
      <c r="E42" s="603">
        <v>28</v>
      </c>
      <c r="F42" s="429" t="s">
        <v>241</v>
      </c>
      <c r="G42" s="604">
        <v>534</v>
      </c>
      <c r="H42" s="621"/>
      <c r="I42" s="612" t="s">
        <v>1682</v>
      </c>
      <c r="J42" s="604"/>
      <c r="K42" s="433"/>
      <c r="L42" s="624" t="s">
        <v>434</v>
      </c>
      <c r="M42" s="435"/>
      <c r="N42" s="435" t="s">
        <v>435</v>
      </c>
    </row>
    <row r="43" spans="1:14" ht="22.5">
      <c r="A43" s="617"/>
      <c r="B43" s="600"/>
      <c r="C43" s="601" t="s">
        <v>1680</v>
      </c>
      <c r="D43" s="618"/>
      <c r="E43" s="603">
        <v>10</v>
      </c>
      <c r="F43" s="429" t="s">
        <v>241</v>
      </c>
      <c r="G43" s="604" t="s">
        <v>1687</v>
      </c>
      <c r="H43" s="621"/>
      <c r="I43" s="612" t="s">
        <v>1682</v>
      </c>
      <c r="J43" s="604"/>
      <c r="K43" s="433"/>
      <c r="L43" s="327" t="s">
        <v>36</v>
      </c>
      <c r="M43" s="143"/>
      <c r="N43" s="143" t="s">
        <v>1684</v>
      </c>
    </row>
    <row r="44" spans="1:14" ht="45">
      <c r="A44" s="617"/>
      <c r="B44" s="600"/>
      <c r="C44" s="601" t="s">
        <v>1680</v>
      </c>
      <c r="D44" s="618"/>
      <c r="E44" s="603">
        <v>15</v>
      </c>
      <c r="F44" s="429" t="s">
        <v>241</v>
      </c>
      <c r="G44" s="604" t="s">
        <v>1685</v>
      </c>
      <c r="H44" s="621"/>
      <c r="I44" s="612" t="s">
        <v>1682</v>
      </c>
      <c r="J44" s="604"/>
      <c r="K44" s="433"/>
      <c r="L44" s="327" t="s">
        <v>1686</v>
      </c>
      <c r="M44" s="435"/>
      <c r="N44" s="435" t="s">
        <v>1684</v>
      </c>
    </row>
    <row r="45" spans="1:14" ht="12.75" hidden="1">
      <c r="A45" s="356"/>
      <c r="B45" s="353"/>
      <c r="C45" s="354"/>
      <c r="D45" s="355"/>
      <c r="E45" s="357"/>
      <c r="F45" s="160"/>
      <c r="G45" s="358"/>
      <c r="H45" s="358"/>
      <c r="I45" s="358"/>
      <c r="J45" s="358"/>
      <c r="K45" s="360"/>
      <c r="L45" s="157"/>
      <c r="M45" s="155"/>
      <c r="N45" s="155"/>
    </row>
  </sheetData>
  <mergeCells count="2">
    <mergeCell ref="E1:G1"/>
    <mergeCell ref="H1:J1"/>
  </mergeCells>
  <hyperlinks>
    <hyperlink ref="A3" r:id="rId1" display="http://thomas.loc.gov/cgi-bin/query/C?c105:./temp/~c105hUj6mi#http://thomas.loc.gov/cgi-bin/query/C?c105:./temp/~c105hUj6mi"/>
    <hyperlink ref="A4" r:id="rId2" display="http://thomas.loc.gov/cgi-bin/query/C?c105:./temp/~c105hUj6mi#http://thomas.loc.gov/cgi-bin/query/C?c105:./temp/~c105hUj6mi"/>
    <hyperlink ref="A34" r:id="rId3" display="http://thomas.loc.gov/cgi-bin/query/z?c103:H.R.3355.ENR:#http://thomas.loc.gov/cgi-bin/query/z?c103:H.R.3355.ENR:"/>
    <hyperlink ref="M34" r:id="rId4" display="http://thomas.loc.gov/cgi-bin/query/z?c103:H.R.3355.ENR:#http://thomas.loc.gov/cgi-bin/query/z?c103:H.R.3355.ENR:"/>
    <hyperlink ref="A35" r:id="rId5" display="http://thomas.loc.gov/cgi-bin/query/z?c103:H.R.3355.ENR:#http://thomas.loc.gov/cgi-bin/query/z?c103:H.R.3355.ENR:"/>
    <hyperlink ref="M7" r:id="rId6" display="http://frwebgate.access.gpo.gov/cgi-bin/useftp.cgi?IPaddress=wais.access.gpo.gov&amp;filename=publ236.pdf&amp;directory=/diskc/wais/data/104_cong_public_laws"/>
    <hyperlink ref="M8" r:id="rId7" display="http://frwebgate.access.gpo.gov/cgi-bin/useftp.cgi?IPaddress=wais.access.gpo.gov&amp;filename=publ145.pdf&amp;directory=/diskc/wais/data/104_cong_public_laws"/>
    <hyperlink ref="M35" r:id="rId8" display="http://thomas.loc.gov/cgi-bin/query/D?c103:12:./temp/~c103wcNO3x:e746522:"/>
    <hyperlink ref="M5" r:id="rId9" display="http://thomas.loc.gov/cgi-bin/bdquery/z?d105:HR02267:@@@L|TOM:/bss/d105query.html|"/>
    <hyperlink ref="M38" r:id="rId10" display="http://www4.law.cornell.edu/uscode/18/922.html"/>
    <hyperlink ref="E40" r:id="rId11" display="http://uscode.house.gov/uscode-cgi/fastweb.exe?getdoc+uscview+t05t08+1072+33++5%20U.S.C.%209101"/>
    <hyperlink ref="H40" r:id="rId12" display="http://www.access.gpo.gov/nara/cfr/waisidx/5cfr911_99.html"/>
  </hyperlinks>
  <printOptions horizontalCentered="1"/>
  <pageMargins left="0.21" right="0.24" top="0.984251968503937" bottom="0.5905511811023623" header="0.5905511811023623" footer="0.3937007874015748"/>
  <pageSetup horizontalDpi="300" verticalDpi="300" orientation="landscape" r:id="rId13"/>
  <headerFooter alignWithMargins="0">
    <oddHeader>&amp;C&amp;"Arial,Bold"&amp;12TABLE B.  FEDERAL LAWS GOVERNING CRIMINAL JUSTICE INFORMATION</oddHeader>
    <oddFooter>&amp;L&amp;8&amp;F  &amp;A&amp;R&amp;8&amp;P of &amp;N</oddFooter>
  </headerFooter>
</worksheet>
</file>

<file path=xl/worksheets/sheet6.xml><?xml version="1.0" encoding="utf-8"?>
<worksheet xmlns="http://schemas.openxmlformats.org/spreadsheetml/2006/main" xmlns:r="http://schemas.openxmlformats.org/officeDocument/2006/relationships">
  <dimension ref="A1:D39"/>
  <sheetViews>
    <sheetView zoomScale="75" zoomScaleNormal="75" workbookViewId="0" topLeftCell="A1">
      <selection activeCell="D13" sqref="D13"/>
    </sheetView>
  </sheetViews>
  <sheetFormatPr defaultColWidth="9.140625" defaultRowHeight="12.75"/>
  <cols>
    <col min="1" max="1" width="36.57421875" style="0" customWidth="1"/>
    <col min="2" max="2" width="27.140625" style="0" customWidth="1"/>
    <col min="3" max="3" width="11.421875" style="0" customWidth="1"/>
    <col min="4" max="4" width="13.28125" style="135" customWidth="1"/>
  </cols>
  <sheetData>
    <row r="1" spans="1:4" ht="45.75" customHeight="1">
      <c r="A1" s="713" t="s">
        <v>37</v>
      </c>
      <c r="B1" s="713"/>
      <c r="C1" s="713"/>
      <c r="D1" s="713"/>
    </row>
    <row r="2" ht="33" customHeight="1">
      <c r="A2" s="2" t="s">
        <v>38</v>
      </c>
    </row>
    <row r="3" spans="1:4" ht="15">
      <c r="A3" s="626" t="s">
        <v>1238</v>
      </c>
      <c r="B3" s="627"/>
      <c r="C3" s="628" t="s">
        <v>1239</v>
      </c>
      <c r="D3" s="629" t="s">
        <v>1240</v>
      </c>
    </row>
    <row r="4" spans="1:4" ht="14.25">
      <c r="A4" s="630" t="s">
        <v>168</v>
      </c>
      <c r="B4" s="6" t="s">
        <v>169</v>
      </c>
      <c r="C4" s="7" t="s">
        <v>170</v>
      </c>
      <c r="D4" s="631" t="s">
        <v>171</v>
      </c>
    </row>
    <row r="5" spans="1:4" ht="14.25">
      <c r="A5" s="630" t="s">
        <v>172</v>
      </c>
      <c r="B5" s="6" t="s">
        <v>173</v>
      </c>
      <c r="C5" s="7" t="s">
        <v>174</v>
      </c>
      <c r="D5" s="631" t="s">
        <v>175</v>
      </c>
    </row>
    <row r="6" spans="1:4" ht="14.25">
      <c r="A6" s="630" t="s">
        <v>176</v>
      </c>
      <c r="B6" s="6" t="s">
        <v>351</v>
      </c>
      <c r="C6" s="7" t="s">
        <v>177</v>
      </c>
      <c r="D6" s="631" t="s">
        <v>178</v>
      </c>
    </row>
    <row r="7" spans="1:4" ht="14.25">
      <c r="A7" s="630" t="s">
        <v>179</v>
      </c>
      <c r="B7" s="6" t="s">
        <v>180</v>
      </c>
      <c r="C7" s="7" t="s">
        <v>181</v>
      </c>
      <c r="D7" s="631" t="s">
        <v>182</v>
      </c>
    </row>
    <row r="8" spans="1:4" ht="14.25">
      <c r="A8" s="630" t="s">
        <v>183</v>
      </c>
      <c r="B8" s="6" t="s">
        <v>184</v>
      </c>
      <c r="C8" s="7" t="s">
        <v>185</v>
      </c>
      <c r="D8" s="631" t="s">
        <v>186</v>
      </c>
    </row>
    <row r="9" spans="1:4" ht="14.25">
      <c r="A9" s="630" t="s">
        <v>187</v>
      </c>
      <c r="B9" s="6" t="s">
        <v>188</v>
      </c>
      <c r="C9" s="7" t="s">
        <v>189</v>
      </c>
      <c r="D9" s="631" t="s">
        <v>190</v>
      </c>
    </row>
    <row r="10" spans="1:4" ht="14.25">
      <c r="A10" s="630" t="s">
        <v>191</v>
      </c>
      <c r="B10" s="6" t="s">
        <v>192</v>
      </c>
      <c r="C10" s="7" t="s">
        <v>193</v>
      </c>
      <c r="D10" s="631" t="s">
        <v>194</v>
      </c>
    </row>
    <row r="11" spans="1:4" ht="14.25">
      <c r="A11" s="630" t="s">
        <v>195</v>
      </c>
      <c r="B11" s="6" t="s">
        <v>196</v>
      </c>
      <c r="C11" s="7" t="s">
        <v>197</v>
      </c>
      <c r="D11" s="631" t="s">
        <v>198</v>
      </c>
    </row>
    <row r="12" spans="1:4" ht="14.25">
      <c r="A12" s="630" t="s">
        <v>199</v>
      </c>
      <c r="B12" s="6" t="s">
        <v>200</v>
      </c>
      <c r="C12" s="7" t="s">
        <v>201</v>
      </c>
      <c r="D12" s="631" t="s">
        <v>202</v>
      </c>
    </row>
    <row r="13" spans="1:4" ht="24" customHeight="1">
      <c r="A13" s="632" t="s">
        <v>355</v>
      </c>
      <c r="B13" s="8">
        <v>36132</v>
      </c>
      <c r="C13" s="7"/>
      <c r="D13" s="631"/>
    </row>
    <row r="14" spans="1:4" ht="15">
      <c r="A14" s="633"/>
      <c r="B14" s="8" t="s">
        <v>352</v>
      </c>
      <c r="C14" s="7"/>
      <c r="D14" s="631"/>
    </row>
    <row r="15" spans="1:4" ht="14.25">
      <c r="A15" s="181"/>
      <c r="B15" s="9"/>
      <c r="C15" s="7"/>
      <c r="D15" s="631"/>
    </row>
    <row r="16" spans="1:4" ht="15">
      <c r="A16" s="634" t="s">
        <v>203</v>
      </c>
      <c r="B16" s="131"/>
      <c r="C16" s="132" t="s">
        <v>1239</v>
      </c>
      <c r="D16" s="635" t="s">
        <v>1240</v>
      </c>
    </row>
    <row r="17" spans="1:4" ht="14.25">
      <c r="A17" s="630" t="s">
        <v>204</v>
      </c>
      <c r="B17" s="6" t="s">
        <v>205</v>
      </c>
      <c r="C17" s="7" t="s">
        <v>206</v>
      </c>
      <c r="D17" s="631" t="s">
        <v>207</v>
      </c>
    </row>
    <row r="18" spans="1:4" ht="14.25">
      <c r="A18" s="630" t="s">
        <v>172</v>
      </c>
      <c r="B18" s="6" t="s">
        <v>208</v>
      </c>
      <c r="C18" s="7" t="s">
        <v>209</v>
      </c>
      <c r="D18" s="631" t="s">
        <v>210</v>
      </c>
    </row>
    <row r="19" spans="1:4" ht="14.25">
      <c r="A19" s="630" t="s">
        <v>356</v>
      </c>
      <c r="B19" s="6" t="s">
        <v>211</v>
      </c>
      <c r="C19" s="7" t="s">
        <v>212</v>
      </c>
      <c r="D19" s="631" t="s">
        <v>213</v>
      </c>
    </row>
    <row r="20" spans="1:4" ht="14.25">
      <c r="A20" s="630" t="s">
        <v>357</v>
      </c>
      <c r="B20" s="6" t="s">
        <v>358</v>
      </c>
      <c r="C20" s="7" t="s">
        <v>359</v>
      </c>
      <c r="D20" s="631"/>
    </row>
    <row r="21" spans="1:4" ht="14.25">
      <c r="A21" s="630" t="s">
        <v>360</v>
      </c>
      <c r="B21" s="6" t="s">
        <v>361</v>
      </c>
      <c r="C21" s="7" t="s">
        <v>362</v>
      </c>
      <c r="D21" s="631"/>
    </row>
    <row r="22" spans="1:4" ht="14.25">
      <c r="A22" s="630" t="s">
        <v>179</v>
      </c>
      <c r="B22" s="6" t="s">
        <v>214</v>
      </c>
      <c r="C22" s="7" t="s">
        <v>215</v>
      </c>
      <c r="D22" s="631" t="s">
        <v>216</v>
      </c>
    </row>
    <row r="23" spans="1:4" ht="14.25">
      <c r="A23" s="630" t="s">
        <v>183</v>
      </c>
      <c r="B23" s="6" t="s">
        <v>217</v>
      </c>
      <c r="C23" s="7" t="s">
        <v>218</v>
      </c>
      <c r="D23" s="631" t="s">
        <v>219</v>
      </c>
    </row>
    <row r="24" spans="1:4" ht="14.25">
      <c r="A24" s="630" t="s">
        <v>187</v>
      </c>
      <c r="B24" s="6" t="s">
        <v>363</v>
      </c>
      <c r="C24" s="7" t="s">
        <v>364</v>
      </c>
      <c r="D24" s="631" t="s">
        <v>365</v>
      </c>
    </row>
    <row r="25" spans="1:4" ht="14.25">
      <c r="A25" s="630" t="s">
        <v>191</v>
      </c>
      <c r="B25" s="6" t="s">
        <v>192</v>
      </c>
      <c r="C25" s="7" t="s">
        <v>193</v>
      </c>
      <c r="D25" s="631" t="s">
        <v>194</v>
      </c>
    </row>
    <row r="26" spans="1:4" ht="14.25">
      <c r="A26" s="630" t="s">
        <v>195</v>
      </c>
      <c r="B26" s="6" t="s">
        <v>366</v>
      </c>
      <c r="C26" s="7" t="s">
        <v>220</v>
      </c>
      <c r="D26" s="631" t="s">
        <v>198</v>
      </c>
    </row>
    <row r="27" spans="1:4" ht="21" customHeight="1">
      <c r="A27" s="630"/>
      <c r="B27" s="6"/>
      <c r="C27" s="7"/>
      <c r="D27" s="631"/>
    </row>
    <row r="28" spans="1:4" ht="15">
      <c r="A28" s="634" t="s">
        <v>221</v>
      </c>
      <c r="B28" s="130"/>
      <c r="C28" s="133"/>
      <c r="D28" s="636"/>
    </row>
    <row r="29" spans="1:4" ht="14.25">
      <c r="A29" s="630" t="s">
        <v>204</v>
      </c>
      <c r="B29" s="6" t="s">
        <v>222</v>
      </c>
      <c r="C29" s="7" t="s">
        <v>223</v>
      </c>
      <c r="D29" s="631" t="s">
        <v>224</v>
      </c>
    </row>
    <row r="30" spans="1:4" ht="14.25">
      <c r="A30" s="630" t="s">
        <v>172</v>
      </c>
      <c r="B30" s="6" t="s">
        <v>225</v>
      </c>
      <c r="C30" s="7" t="s">
        <v>226</v>
      </c>
      <c r="D30" s="631" t="s">
        <v>210</v>
      </c>
    </row>
    <row r="31" spans="1:4" ht="14.25">
      <c r="A31" s="630" t="s">
        <v>176</v>
      </c>
      <c r="B31" s="6" t="s">
        <v>227</v>
      </c>
      <c r="C31" s="7" t="s">
        <v>228</v>
      </c>
      <c r="D31" s="631" t="s">
        <v>213</v>
      </c>
    </row>
    <row r="32" spans="1:4" ht="14.25">
      <c r="A32" s="630" t="s">
        <v>179</v>
      </c>
      <c r="B32" s="6" t="s">
        <v>229</v>
      </c>
      <c r="C32" s="7" t="s">
        <v>230</v>
      </c>
      <c r="D32" s="631" t="s">
        <v>216</v>
      </c>
    </row>
    <row r="33" spans="1:4" ht="14.25">
      <c r="A33" s="630" t="s">
        <v>183</v>
      </c>
      <c r="B33" s="6" t="s">
        <v>231</v>
      </c>
      <c r="C33" s="7" t="s">
        <v>232</v>
      </c>
      <c r="D33" s="631" t="s">
        <v>233</v>
      </c>
    </row>
    <row r="34" spans="1:4" ht="14.25">
      <c r="A34" s="630" t="s">
        <v>187</v>
      </c>
      <c r="B34" s="6" t="s">
        <v>234</v>
      </c>
      <c r="C34" s="7" t="s">
        <v>235</v>
      </c>
      <c r="D34" s="631" t="s">
        <v>236</v>
      </c>
    </row>
    <row r="35" spans="1:4" ht="14.25">
      <c r="A35" s="630" t="s">
        <v>191</v>
      </c>
      <c r="B35" s="6" t="s">
        <v>237</v>
      </c>
      <c r="C35" s="7" t="s">
        <v>193</v>
      </c>
      <c r="D35" s="631" t="s">
        <v>194</v>
      </c>
    </row>
    <row r="36" spans="1:4" ht="14.25">
      <c r="A36" s="637" t="s">
        <v>195</v>
      </c>
      <c r="B36" s="638" t="s">
        <v>238</v>
      </c>
      <c r="C36" s="639" t="s">
        <v>239</v>
      </c>
      <c r="D36" s="640" t="s">
        <v>240</v>
      </c>
    </row>
    <row r="37" spans="1:4" ht="12.75">
      <c r="A37" s="9"/>
      <c r="B37" s="9"/>
      <c r="C37" s="10"/>
      <c r="D37" s="134"/>
    </row>
    <row r="38" ht="12.75">
      <c r="A38" s="22"/>
    </row>
    <row r="39" ht="12.75">
      <c r="A39" s="22" t="s">
        <v>1867</v>
      </c>
    </row>
  </sheetData>
  <mergeCells count="1">
    <mergeCell ref="A1:D1"/>
  </mergeCells>
  <printOptions horizontalCentered="1"/>
  <pageMargins left="0.7874015748031497" right="0.3937007874015748" top="0.984251968503937" bottom="0.5905511811023623" header="0.5905511811023623" footer="0.3937007874015748"/>
  <pageSetup horizontalDpi="300" verticalDpi="300" orientation="portrait" r:id="rId1"/>
  <headerFooter alignWithMargins="0">
    <oddHeader>&amp;C&amp;"Arial,Bold"&amp;12AS 12.62.100.  CRIMINAL JUSTICE INFORMATION ADVISORY BOARD</oddHeader>
    <oddFooter>&amp;L&amp;8&amp;F  &amp;A&amp;R&amp;8&amp;P of &amp;N</oddFooter>
  </headerFooter>
</worksheet>
</file>

<file path=xl/worksheets/sheet7.xml><?xml version="1.0" encoding="utf-8"?>
<worksheet xmlns="http://schemas.openxmlformats.org/spreadsheetml/2006/main" xmlns:r="http://schemas.openxmlformats.org/officeDocument/2006/relationships">
  <dimension ref="A1:C18"/>
  <sheetViews>
    <sheetView workbookViewId="0" topLeftCell="A9">
      <selection activeCell="C6" sqref="C6"/>
    </sheetView>
  </sheetViews>
  <sheetFormatPr defaultColWidth="9.140625" defaultRowHeight="12.75"/>
  <cols>
    <col min="1" max="1" width="4.140625" style="0" customWidth="1"/>
    <col min="3" max="3" width="81.140625" style="4" customWidth="1"/>
    <col min="4" max="4" width="3.7109375" style="0" customWidth="1"/>
    <col min="5" max="5" width="4.7109375" style="0" customWidth="1"/>
    <col min="12" max="12" width="10.00390625" style="0" customWidth="1"/>
    <col min="13" max="13" width="13.7109375" style="0" customWidth="1"/>
  </cols>
  <sheetData>
    <row r="1" ht="27.75" customHeight="1">
      <c r="A1" s="161" t="s">
        <v>511</v>
      </c>
    </row>
    <row r="2" ht="24.75" customHeight="1">
      <c r="B2" s="38" t="s">
        <v>512</v>
      </c>
    </row>
    <row r="3" ht="13.5" customHeight="1">
      <c r="B3" s="38"/>
    </row>
    <row r="4" spans="2:3" ht="62.25" customHeight="1">
      <c r="B4" s="37"/>
      <c r="C4" s="411" t="s">
        <v>1868</v>
      </c>
    </row>
    <row r="5" spans="1:3" ht="50.25" customHeight="1">
      <c r="A5" s="139"/>
      <c r="B5" s="37"/>
      <c r="C5" s="252" t="s">
        <v>1858</v>
      </c>
    </row>
    <row r="6" spans="1:3" ht="66" customHeight="1">
      <c r="A6" s="139"/>
      <c r="B6" s="37"/>
      <c r="C6" s="11" t="s">
        <v>1877</v>
      </c>
    </row>
    <row r="7" spans="1:3" ht="39.75" customHeight="1">
      <c r="A7" s="139"/>
      <c r="B7" s="37"/>
      <c r="C7" s="11" t="s">
        <v>1872</v>
      </c>
    </row>
    <row r="8" spans="1:3" ht="33.75" customHeight="1">
      <c r="A8" s="139"/>
      <c r="B8" s="37"/>
      <c r="C8" s="11" t="s">
        <v>145</v>
      </c>
    </row>
    <row r="9" spans="1:3" ht="37.5" customHeight="1">
      <c r="A9" s="139"/>
      <c r="B9" s="37"/>
      <c r="C9" s="253" t="s">
        <v>146</v>
      </c>
    </row>
    <row r="10" ht="32.25" customHeight="1">
      <c r="B10" t="s">
        <v>513</v>
      </c>
    </row>
    <row r="11" ht="12.75" customHeight="1"/>
    <row r="12" spans="2:3" ht="30.75" customHeight="1">
      <c r="B12" s="37"/>
      <c r="C12" s="253" t="s">
        <v>1873</v>
      </c>
    </row>
    <row r="13" spans="2:3" ht="30.75" customHeight="1">
      <c r="B13" s="37"/>
      <c r="C13" s="253" t="s">
        <v>1874</v>
      </c>
    </row>
    <row r="14" spans="2:3" ht="41.25" customHeight="1">
      <c r="B14" s="37"/>
      <c r="C14" s="253" t="s">
        <v>1875</v>
      </c>
    </row>
    <row r="15" spans="2:3" ht="31.5" customHeight="1">
      <c r="B15" s="37"/>
      <c r="C15" s="253" t="s">
        <v>1876</v>
      </c>
    </row>
    <row r="16" spans="2:3" ht="38.25" customHeight="1">
      <c r="B16" s="37"/>
      <c r="C16" s="11" t="s">
        <v>1859</v>
      </c>
    </row>
    <row r="17" spans="2:3" ht="32.25" customHeight="1">
      <c r="B17" s="37"/>
      <c r="C17" s="253" t="s">
        <v>147</v>
      </c>
    </row>
    <row r="18" spans="2:3" ht="24.75" customHeight="1">
      <c r="B18" s="37"/>
      <c r="C18" s="253" t="s">
        <v>1860</v>
      </c>
    </row>
  </sheetData>
  <printOptions horizontalCentered="1"/>
  <pageMargins left="0.7874015748031497" right="0.3937007874015748" top="0.984251968503937" bottom="0.5905511811023623" header="0.5905511811023623" footer="0.3937007874015748"/>
  <pageSetup horizontalDpi="300" verticalDpi="300" orientation="portrait" r:id="rId2"/>
  <headerFooter alignWithMargins="0">
    <oddHeader>&amp;C&amp;"Arial,Bold"&amp;12AS 12.62.110.  CENTRAL REPOSITORY RESPONSIBILITIES</oddHeader>
    <oddFooter>&amp;L&amp;8&amp;F  &amp;A&amp;R&amp;8&amp;P of &amp;N</oddFooter>
  </headerFooter>
  <drawing r:id="rId1"/>
</worksheet>
</file>

<file path=xl/worksheets/sheet8.xml><?xml version="1.0" encoding="utf-8"?>
<worksheet xmlns="http://schemas.openxmlformats.org/spreadsheetml/2006/main" xmlns:r="http://schemas.openxmlformats.org/officeDocument/2006/relationships">
  <dimension ref="A1:M11"/>
  <sheetViews>
    <sheetView zoomScale="77" zoomScaleNormal="77" workbookViewId="0" topLeftCell="A1">
      <selection activeCell="E4" sqref="E4"/>
    </sheetView>
  </sheetViews>
  <sheetFormatPr defaultColWidth="9.140625" defaultRowHeight="12.75"/>
  <cols>
    <col min="1" max="2" width="1.7109375" style="0" customWidth="1"/>
    <col min="3" max="3" width="40.28125" style="0" customWidth="1"/>
    <col min="4" max="4" width="12.57421875" style="37" customWidth="1"/>
    <col min="5" max="5" width="7.28125" style="37" customWidth="1"/>
    <col min="6" max="6" width="12.8515625" style="37" customWidth="1"/>
    <col min="7" max="7" width="7.28125" style="37" customWidth="1"/>
    <col min="8" max="8" width="10.7109375" style="37"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2" customFormat="1" ht="32.25">
      <c r="A1" s="94" t="s">
        <v>889</v>
      </c>
      <c r="B1" s="261"/>
      <c r="C1" s="261"/>
      <c r="D1" s="262" t="s">
        <v>909</v>
      </c>
      <c r="E1" s="263" t="s">
        <v>765</v>
      </c>
      <c r="F1" s="262" t="s">
        <v>514</v>
      </c>
      <c r="G1" s="263" t="s">
        <v>765</v>
      </c>
      <c r="H1" s="262" t="s">
        <v>515</v>
      </c>
      <c r="I1" s="263" t="s">
        <v>765</v>
      </c>
      <c r="J1" s="262" t="s">
        <v>516</v>
      </c>
      <c r="K1" s="263" t="s">
        <v>765</v>
      </c>
      <c r="L1" s="262" t="s">
        <v>517</v>
      </c>
      <c r="M1" s="263" t="s">
        <v>765</v>
      </c>
    </row>
    <row r="2" spans="1:13" s="104" customFormat="1" ht="19.5" customHeight="1">
      <c r="A2" s="267" t="s">
        <v>894</v>
      </c>
      <c r="B2" s="268"/>
      <c r="C2" s="268"/>
      <c r="D2" s="280">
        <v>1539918</v>
      </c>
      <c r="E2" s="393">
        <f aca="true" t="shared" si="0" ref="E2:E7">D2/F2-100%</f>
        <v>0.0323048169639506</v>
      </c>
      <c r="F2" s="269">
        <v>1491728</v>
      </c>
      <c r="G2" s="270" t="s">
        <v>518</v>
      </c>
      <c r="H2" s="281"/>
      <c r="I2" s="270"/>
      <c r="J2" s="281"/>
      <c r="K2" s="270"/>
      <c r="L2" s="281"/>
      <c r="M2" s="270"/>
    </row>
    <row r="3" spans="1:13" s="2" customFormat="1" ht="21.75" customHeight="1">
      <c r="A3" s="178"/>
      <c r="B3" s="103" t="s">
        <v>766</v>
      </c>
      <c r="C3" s="103"/>
      <c r="D3" s="171">
        <f>D2-D4</f>
        <v>1323766</v>
      </c>
      <c r="E3" s="650">
        <f t="shared" si="0"/>
        <v>0.03273022876989762</v>
      </c>
      <c r="F3" s="372">
        <f>SUM(F2-F4)</f>
        <v>1281812</v>
      </c>
      <c r="G3" s="172" t="s">
        <v>518</v>
      </c>
      <c r="H3" s="171"/>
      <c r="I3" s="172"/>
      <c r="J3" s="171"/>
      <c r="K3" s="172"/>
      <c r="L3" s="171"/>
      <c r="M3" s="172"/>
    </row>
    <row r="4" spans="1:13" ht="20.25" customHeight="1">
      <c r="A4" s="181"/>
      <c r="B4" s="15" t="s">
        <v>767</v>
      </c>
      <c r="C4" s="15"/>
      <c r="D4" s="171">
        <v>216152</v>
      </c>
      <c r="E4" s="380">
        <f t="shared" si="0"/>
        <v>0.029707120943615495</v>
      </c>
      <c r="F4" s="372">
        <f>SUM(F5:F7)</f>
        <v>209916</v>
      </c>
      <c r="G4" s="172" t="s">
        <v>518</v>
      </c>
      <c r="H4" s="173"/>
      <c r="I4" s="174"/>
      <c r="J4" s="173"/>
      <c r="K4" s="174"/>
      <c r="L4" s="173"/>
      <c r="M4" s="174"/>
    </row>
    <row r="5" spans="1:13" ht="12.75">
      <c r="A5" s="181"/>
      <c r="B5" s="25"/>
      <c r="C5" s="25" t="s">
        <v>19</v>
      </c>
      <c r="D5" s="173">
        <v>21534</v>
      </c>
      <c r="E5" s="380">
        <f t="shared" si="0"/>
        <v>0.0458474987858184</v>
      </c>
      <c r="F5" s="26">
        <v>20590</v>
      </c>
      <c r="G5" s="174" t="s">
        <v>518</v>
      </c>
      <c r="H5" s="173"/>
      <c r="I5" s="174"/>
      <c r="J5" s="173"/>
      <c r="K5" s="174"/>
      <c r="L5" s="173"/>
      <c r="M5" s="174"/>
    </row>
    <row r="6" spans="1:13" ht="12.75">
      <c r="A6" s="181"/>
      <c r="B6" s="27"/>
      <c r="C6" s="27" t="s">
        <v>20</v>
      </c>
      <c r="D6" s="175">
        <v>144354</v>
      </c>
      <c r="E6" s="380">
        <f t="shared" si="0"/>
        <v>0.028704587888203292</v>
      </c>
      <c r="F6" s="363">
        <v>140326</v>
      </c>
      <c r="G6" s="174" t="s">
        <v>518</v>
      </c>
      <c r="H6" s="173"/>
      <c r="I6" s="174"/>
      <c r="J6" s="173"/>
      <c r="K6" s="174"/>
      <c r="L6" s="173"/>
      <c r="M6" s="174"/>
    </row>
    <row r="7" spans="1:13" ht="14.25">
      <c r="A7" s="182"/>
      <c r="B7" s="183"/>
      <c r="C7" s="183" t="s">
        <v>1016</v>
      </c>
      <c r="D7" s="176">
        <v>50265</v>
      </c>
      <c r="E7" s="395">
        <f t="shared" si="0"/>
        <v>0.025816326530612166</v>
      </c>
      <c r="F7" s="394">
        <v>49000</v>
      </c>
      <c r="G7" s="177" t="s">
        <v>518</v>
      </c>
      <c r="H7" s="180"/>
      <c r="I7" s="177"/>
      <c r="J7" s="180"/>
      <c r="K7" s="177"/>
      <c r="L7" s="180"/>
      <c r="M7" s="177"/>
    </row>
    <row r="8" spans="1:13" ht="12.75">
      <c r="A8" s="9"/>
      <c r="B8" s="27"/>
      <c r="C8" s="27"/>
      <c r="D8" s="363"/>
      <c r="E8" s="26"/>
      <c r="F8" s="26"/>
      <c r="G8" s="26"/>
      <c r="H8" s="26"/>
      <c r="I8" s="26"/>
      <c r="J8" s="26"/>
      <c r="K8" s="26"/>
      <c r="L8" s="26"/>
      <c r="M8" s="26"/>
    </row>
    <row r="9" spans="1:13" ht="12.75">
      <c r="A9" s="9"/>
      <c r="B9" s="27"/>
      <c r="C9" s="27"/>
      <c r="D9" s="363"/>
      <c r="E9" s="26"/>
      <c r="F9" s="26"/>
      <c r="G9" s="26"/>
      <c r="H9" s="26"/>
      <c r="I9" s="26"/>
      <c r="J9" s="26"/>
      <c r="K9" s="26"/>
      <c r="L9" s="26"/>
      <c r="M9" s="26"/>
    </row>
    <row r="10" spans="2:12" ht="12.75">
      <c r="B10" s="13"/>
      <c r="C10" s="13"/>
      <c r="D10" s="35"/>
      <c r="E10" s="26"/>
      <c r="F10" s="35"/>
      <c r="G10" s="35"/>
      <c r="H10" s="35"/>
      <c r="I10" s="13"/>
      <c r="J10" s="13"/>
      <c r="K10" s="13"/>
      <c r="L10" s="13"/>
    </row>
    <row r="11" ht="13.5" customHeight="1">
      <c r="A11" s="392" t="s">
        <v>18</v>
      </c>
    </row>
  </sheetData>
  <printOptions horizontalCentered="1"/>
  <pageMargins left="0.21" right="0.21" top="0.984251968503937" bottom="0.5905511811023623" header="0.5905511811023623" footer="0.3937007874015748"/>
  <pageSetup horizontalDpi="300" verticalDpi="300" orientation="landscape" r:id="rId1"/>
  <headerFooter alignWithMargins="0">
    <oddHeader>&amp;C&amp;"Arial,Bold"&amp;12TABLE 110A.  APSIN PERSON RECORDS:  CRIMINAL/NONCRIMINAL</oddHeader>
    <oddFooter>&amp;L&amp;8&amp;F  &amp;A&amp;R&amp;8&amp;P of &amp;N</oddFooter>
  </headerFooter>
</worksheet>
</file>

<file path=xl/worksheets/sheet9.xml><?xml version="1.0" encoding="utf-8"?>
<worksheet xmlns="http://schemas.openxmlformats.org/spreadsheetml/2006/main" xmlns:r="http://schemas.openxmlformats.org/officeDocument/2006/relationships">
  <dimension ref="A1:M33"/>
  <sheetViews>
    <sheetView zoomScale="83" zoomScaleNormal="83" workbookViewId="0" topLeftCell="A1">
      <pane ySplit="1" topLeftCell="BM2" activePane="bottomLeft" state="frozen"/>
      <selection pane="topLeft" activeCell="A1" sqref="A1"/>
      <selection pane="bottomLeft" activeCell="A2" sqref="A2:M2"/>
    </sheetView>
  </sheetViews>
  <sheetFormatPr defaultColWidth="9.140625" defaultRowHeight="12.75"/>
  <cols>
    <col min="1" max="1" width="2.8515625" style="0" customWidth="1"/>
    <col min="2" max="2" width="3.57421875" style="0" customWidth="1"/>
    <col min="3" max="3" width="28.421875" style="0" customWidth="1"/>
    <col min="4" max="4" width="10.7109375" style="124" customWidth="1"/>
    <col min="5" max="5" width="7.28125" style="369" customWidth="1"/>
    <col min="6" max="6" width="10.7109375" style="0" customWidth="1"/>
    <col min="7" max="7" width="7.28125" style="135" customWidth="1"/>
    <col min="8" max="8" width="10.7109375" style="0" customWidth="1"/>
    <col min="9" max="9" width="7.28125" style="0" customWidth="1"/>
    <col min="10" max="10" width="10.7109375" style="0" customWidth="1"/>
    <col min="11" max="11" width="7.28125" style="0" customWidth="1"/>
    <col min="12" max="12" width="10.7109375" style="0" customWidth="1"/>
    <col min="13" max="13" width="7.28125" style="0" customWidth="1"/>
  </cols>
  <sheetData>
    <row r="1" spans="1:13" s="3" customFormat="1" ht="44.25" customHeight="1">
      <c r="A1" s="16" t="s">
        <v>519</v>
      </c>
      <c r="B1" s="264"/>
      <c r="C1" s="264"/>
      <c r="D1" s="262" t="s">
        <v>367</v>
      </c>
      <c r="E1" s="263" t="s">
        <v>765</v>
      </c>
      <c r="F1" s="262" t="s">
        <v>514</v>
      </c>
      <c r="G1" s="263" t="s">
        <v>765</v>
      </c>
      <c r="H1" s="262" t="s">
        <v>515</v>
      </c>
      <c r="I1" s="263" t="s">
        <v>765</v>
      </c>
      <c r="J1" s="262" t="s">
        <v>516</v>
      </c>
      <c r="K1" s="263" t="s">
        <v>765</v>
      </c>
      <c r="L1" s="262" t="s">
        <v>517</v>
      </c>
      <c r="M1" s="263" t="s">
        <v>765</v>
      </c>
    </row>
    <row r="2" spans="1:13" s="104" customFormat="1" ht="30.75" customHeight="1">
      <c r="A2" s="187" t="s">
        <v>368</v>
      </c>
      <c r="B2" s="271"/>
      <c r="C2" s="271"/>
      <c r="D2" s="280">
        <f>SUM(D3,D7)</f>
        <v>244000</v>
      </c>
      <c r="E2" s="365">
        <f aca="true" t="shared" si="0" ref="E2:E7">D2/F2-100%</f>
        <v>0.06945308870324429</v>
      </c>
      <c r="F2" s="269">
        <f>SUM(F3,F7)</f>
        <v>228154</v>
      </c>
      <c r="G2" s="365">
        <f aca="true" t="shared" si="1" ref="G2:G7">F2/H2-100%</f>
        <v>0.06822172176624552</v>
      </c>
      <c r="H2" s="280">
        <v>213583</v>
      </c>
      <c r="I2" s="370" t="s">
        <v>518</v>
      </c>
      <c r="J2" s="280"/>
      <c r="K2" s="272"/>
      <c r="L2" s="280"/>
      <c r="M2" s="272"/>
    </row>
    <row r="3" spans="1:13" ht="23.25" customHeight="1">
      <c r="A3" s="178"/>
      <c r="B3" s="15" t="s">
        <v>369</v>
      </c>
      <c r="C3" s="15"/>
      <c r="D3" s="191">
        <v>242162</v>
      </c>
      <c r="E3" s="366">
        <f t="shared" si="0"/>
        <v>0.07233888037692737</v>
      </c>
      <c r="F3" s="594">
        <f>SUM(F4:F6)</f>
        <v>225826</v>
      </c>
      <c r="G3" s="366">
        <f t="shared" si="1"/>
        <v>0.06755856004916438</v>
      </c>
      <c r="H3" s="171">
        <v>211535</v>
      </c>
      <c r="I3" s="374" t="s">
        <v>518</v>
      </c>
      <c r="J3" s="185"/>
      <c r="K3" s="184"/>
      <c r="L3" s="185"/>
      <c r="M3" s="184"/>
    </row>
    <row r="4" spans="1:13" ht="12.75">
      <c r="A4" s="552"/>
      <c r="B4" s="21"/>
      <c r="C4" s="21" t="s">
        <v>890</v>
      </c>
      <c r="D4" s="175" t="s">
        <v>518</v>
      </c>
      <c r="E4" s="375" t="s">
        <v>518</v>
      </c>
      <c r="F4" s="363">
        <v>166720</v>
      </c>
      <c r="G4" s="373">
        <f t="shared" si="1"/>
        <v>0.0546158420100451</v>
      </c>
      <c r="H4" s="173">
        <v>158086</v>
      </c>
      <c r="I4" s="375" t="s">
        <v>518</v>
      </c>
      <c r="J4" s="171"/>
      <c r="K4" s="172"/>
      <c r="L4" s="171"/>
      <c r="M4" s="172"/>
    </row>
    <row r="5" spans="1:13" ht="12.75">
      <c r="A5" s="552"/>
      <c r="B5" s="21"/>
      <c r="C5" s="21" t="s">
        <v>891</v>
      </c>
      <c r="D5" s="175" t="s">
        <v>518</v>
      </c>
      <c r="E5" s="375" t="s">
        <v>518</v>
      </c>
      <c r="F5" s="363">
        <v>59095</v>
      </c>
      <c r="G5" s="373">
        <f t="shared" si="1"/>
        <v>0.10588169246028034</v>
      </c>
      <c r="H5" s="173">
        <v>53437</v>
      </c>
      <c r="I5" s="375" t="s">
        <v>518</v>
      </c>
      <c r="J5" s="173"/>
      <c r="K5" s="174"/>
      <c r="L5" s="173"/>
      <c r="M5" s="174"/>
    </row>
    <row r="6" spans="1:13" ht="12.75">
      <c r="A6" s="552"/>
      <c r="B6" s="21"/>
      <c r="C6" s="21" t="s">
        <v>892</v>
      </c>
      <c r="D6" s="175" t="s">
        <v>518</v>
      </c>
      <c r="E6" s="375" t="s">
        <v>518</v>
      </c>
      <c r="F6" s="363">
        <v>11</v>
      </c>
      <c r="G6" s="373">
        <f t="shared" si="1"/>
        <v>-0.08333333333333337</v>
      </c>
      <c r="H6" s="173">
        <v>12</v>
      </c>
      <c r="I6" s="375" t="s">
        <v>518</v>
      </c>
      <c r="J6" s="173"/>
      <c r="K6" s="174"/>
      <c r="L6" s="173"/>
      <c r="M6" s="174"/>
    </row>
    <row r="7" spans="1:13" ht="18.75" customHeight="1">
      <c r="A7" s="178"/>
      <c r="B7" s="15" t="s">
        <v>370</v>
      </c>
      <c r="C7" s="15"/>
      <c r="D7" s="191">
        <v>1838</v>
      </c>
      <c r="E7" s="366">
        <f t="shared" si="0"/>
        <v>-0.21048109965635742</v>
      </c>
      <c r="F7" s="594">
        <v>2328</v>
      </c>
      <c r="G7" s="366">
        <f t="shared" si="1"/>
        <v>0.13671875</v>
      </c>
      <c r="H7" s="171">
        <v>2048</v>
      </c>
      <c r="I7" s="374" t="s">
        <v>518</v>
      </c>
      <c r="J7" s="173"/>
      <c r="K7" s="174"/>
      <c r="L7" s="173"/>
      <c r="M7" s="174"/>
    </row>
    <row r="8" spans="1:13" ht="11.25" customHeight="1">
      <c r="A8" s="552"/>
      <c r="B8" s="21"/>
      <c r="C8" s="15"/>
      <c r="D8" s="175"/>
      <c r="E8" s="373"/>
      <c r="F8" s="363"/>
      <c r="G8" s="373"/>
      <c r="H8" s="173"/>
      <c r="I8" s="642"/>
      <c r="J8" s="173"/>
      <c r="K8" s="174"/>
      <c r="L8" s="173"/>
      <c r="M8" s="174"/>
    </row>
    <row r="9" spans="1:13" ht="17.25" customHeight="1">
      <c r="A9" s="178" t="s">
        <v>371</v>
      </c>
      <c r="B9" s="21"/>
      <c r="C9" s="21"/>
      <c r="D9" s="175" t="s">
        <v>518</v>
      </c>
      <c r="E9" s="366" t="s">
        <v>518</v>
      </c>
      <c r="F9" s="551" t="s">
        <v>749</v>
      </c>
      <c r="G9" s="366" t="s">
        <v>518</v>
      </c>
      <c r="H9" s="552"/>
      <c r="I9" s="292"/>
      <c r="J9" s="552"/>
      <c r="K9" s="641"/>
      <c r="L9" s="552"/>
      <c r="M9" s="641"/>
    </row>
    <row r="10" spans="1:13" ht="17.25" customHeight="1">
      <c r="A10" s="178" t="s">
        <v>372</v>
      </c>
      <c r="B10" s="21"/>
      <c r="C10" s="21"/>
      <c r="D10" s="175" t="s">
        <v>518</v>
      </c>
      <c r="E10" s="366" t="s">
        <v>518</v>
      </c>
      <c r="F10" s="551" t="s">
        <v>748</v>
      </c>
      <c r="G10" s="366" t="s">
        <v>518</v>
      </c>
      <c r="H10" s="552"/>
      <c r="I10" s="292"/>
      <c r="J10" s="552"/>
      <c r="K10" s="641"/>
      <c r="L10" s="552"/>
      <c r="M10" s="641"/>
    </row>
    <row r="11" spans="1:13" ht="18" customHeight="1">
      <c r="A11" s="178" t="s">
        <v>1017</v>
      </c>
      <c r="B11" s="21"/>
      <c r="C11" s="21"/>
      <c r="D11" s="644">
        <f>SUM(D12:D14)</f>
        <v>96.01</v>
      </c>
      <c r="E11" s="366" t="s">
        <v>518</v>
      </c>
      <c r="F11" s="551"/>
      <c r="G11" s="366"/>
      <c r="H11" s="552"/>
      <c r="I11" s="292"/>
      <c r="J11" s="552"/>
      <c r="K11" s="641"/>
      <c r="L11" s="552"/>
      <c r="M11" s="641"/>
    </row>
    <row r="12" spans="1:13" ht="12.75">
      <c r="A12" s="178"/>
      <c r="B12" s="21"/>
      <c r="C12" s="21" t="s">
        <v>1018</v>
      </c>
      <c r="D12" s="645">
        <f>SUM(D15:D22)</f>
        <v>72</v>
      </c>
      <c r="E12" s="373" t="s">
        <v>518</v>
      </c>
      <c r="F12" s="551"/>
      <c r="G12" s="366"/>
      <c r="H12" s="552"/>
      <c r="I12" s="292"/>
      <c r="J12" s="552"/>
      <c r="K12" s="641"/>
      <c r="L12" s="552"/>
      <c r="M12" s="641"/>
    </row>
    <row r="13" spans="1:13" ht="12.75">
      <c r="A13" s="178"/>
      <c r="B13" s="21"/>
      <c r="C13" s="21" t="s">
        <v>1019</v>
      </c>
      <c r="D13" s="646">
        <f>SUM(E15:E22)</f>
        <v>19.01</v>
      </c>
      <c r="E13" s="373" t="s">
        <v>518</v>
      </c>
      <c r="F13" s="551"/>
      <c r="G13" s="366"/>
      <c r="H13" s="552"/>
      <c r="I13" s="292"/>
      <c r="J13" s="552"/>
      <c r="K13" s="641"/>
      <c r="L13" s="552"/>
      <c r="M13" s="641"/>
    </row>
    <row r="14" spans="1:13" ht="14.25">
      <c r="A14" s="189"/>
      <c r="B14" s="190"/>
      <c r="C14" s="190" t="s">
        <v>1028</v>
      </c>
      <c r="D14" s="647">
        <f>SUM(F15:F22)</f>
        <v>5</v>
      </c>
      <c r="E14" s="649" t="s">
        <v>518</v>
      </c>
      <c r="F14" s="648"/>
      <c r="G14" s="367"/>
      <c r="H14" s="553"/>
      <c r="I14" s="293"/>
      <c r="J14" s="553"/>
      <c r="K14" s="362"/>
      <c r="L14" s="553"/>
      <c r="M14" s="362"/>
    </row>
    <row r="15" spans="1:13" ht="12.75" hidden="1">
      <c r="A15" s="15"/>
      <c r="B15" s="21"/>
      <c r="C15" s="62" t="s">
        <v>1020</v>
      </c>
      <c r="D15" s="549"/>
      <c r="E15" s="61"/>
      <c r="F15" s="551"/>
      <c r="G15" s="550"/>
      <c r="H15" s="9"/>
      <c r="I15" s="492"/>
      <c r="J15" s="9"/>
      <c r="K15" s="9"/>
      <c r="L15" s="9"/>
      <c r="M15" s="9"/>
    </row>
    <row r="16" spans="1:13" ht="12.75" hidden="1">
      <c r="A16" s="15"/>
      <c r="B16" s="21"/>
      <c r="C16" s="62" t="s">
        <v>1021</v>
      </c>
      <c r="D16" s="549"/>
      <c r="E16" s="61"/>
      <c r="F16" s="551"/>
      <c r="G16" s="550"/>
      <c r="H16" s="9"/>
      <c r="I16" s="492"/>
      <c r="J16" s="9"/>
      <c r="K16" s="9"/>
      <c r="L16" s="9"/>
      <c r="M16" s="9"/>
    </row>
    <row r="17" spans="1:13" ht="12.75" hidden="1">
      <c r="A17" s="15"/>
      <c r="B17" s="21"/>
      <c r="C17" s="62" t="s">
        <v>1022</v>
      </c>
      <c r="D17" s="549">
        <v>23</v>
      </c>
      <c r="E17" s="61">
        <v>3</v>
      </c>
      <c r="F17" s="551">
        <v>1</v>
      </c>
      <c r="G17" s="550"/>
      <c r="H17" s="9"/>
      <c r="I17" s="492"/>
      <c r="J17" s="9"/>
      <c r="K17" s="9"/>
      <c r="L17" s="9"/>
      <c r="M17" s="9"/>
    </row>
    <row r="18" spans="1:13" ht="12.75" hidden="1">
      <c r="A18" s="15"/>
      <c r="B18" s="21"/>
      <c r="C18" s="62" t="s">
        <v>1023</v>
      </c>
      <c r="D18" s="549">
        <v>10</v>
      </c>
      <c r="E18" s="61">
        <v>6</v>
      </c>
      <c r="F18" s="551">
        <v>2</v>
      </c>
      <c r="G18" s="550"/>
      <c r="H18" s="9"/>
      <c r="I18" s="492"/>
      <c r="J18" s="9"/>
      <c r="K18" s="9"/>
      <c r="L18" s="9"/>
      <c r="M18" s="9"/>
    </row>
    <row r="19" spans="1:13" ht="12.75" hidden="1">
      <c r="A19" s="15"/>
      <c r="B19" s="21"/>
      <c r="C19" s="62" t="s">
        <v>1024</v>
      </c>
      <c r="D19" s="549">
        <v>10</v>
      </c>
      <c r="E19" s="61">
        <v>6</v>
      </c>
      <c r="F19" s="551">
        <v>1</v>
      </c>
      <c r="G19" s="550"/>
      <c r="H19" s="9"/>
      <c r="I19" s="492"/>
      <c r="J19" s="9"/>
      <c r="K19" s="9"/>
      <c r="L19" s="9"/>
      <c r="M19" s="9"/>
    </row>
    <row r="20" spans="1:13" ht="12.75" hidden="1">
      <c r="A20" s="15"/>
      <c r="B20" s="21"/>
      <c r="C20" s="62" t="s">
        <v>1025</v>
      </c>
      <c r="D20" s="549">
        <v>13</v>
      </c>
      <c r="E20" s="61">
        <v>4</v>
      </c>
      <c r="F20" s="551">
        <v>1</v>
      </c>
      <c r="G20" s="550"/>
      <c r="H20" s="9"/>
      <c r="I20" s="492"/>
      <c r="J20" s="9"/>
      <c r="K20" s="9"/>
      <c r="L20" s="9"/>
      <c r="M20" s="9"/>
    </row>
    <row r="21" spans="1:13" ht="12.75" hidden="1">
      <c r="A21" s="15"/>
      <c r="B21" s="21"/>
      <c r="C21" s="62" t="s">
        <v>1026</v>
      </c>
      <c r="D21" s="549">
        <v>8</v>
      </c>
      <c r="E21" s="61">
        <v>0.01</v>
      </c>
      <c r="F21" s="551"/>
      <c r="G21" s="550"/>
      <c r="H21" s="9"/>
      <c r="I21" s="492"/>
      <c r="J21" s="9"/>
      <c r="K21" s="9"/>
      <c r="L21" s="9"/>
      <c r="M21" s="9"/>
    </row>
    <row r="22" spans="1:13" ht="12.75" hidden="1">
      <c r="A22" s="15"/>
      <c r="B22" s="21"/>
      <c r="C22" s="62" t="s">
        <v>1027</v>
      </c>
      <c r="D22" s="549">
        <v>8</v>
      </c>
      <c r="E22" s="61"/>
      <c r="F22" s="551"/>
      <c r="G22" s="550"/>
      <c r="H22" s="9"/>
      <c r="I22" s="492"/>
      <c r="J22" s="9"/>
      <c r="K22" s="9"/>
      <c r="L22" s="9"/>
      <c r="M22" s="9"/>
    </row>
    <row r="23" spans="1:13" ht="12.75">
      <c r="A23" s="32"/>
      <c r="B23" s="29"/>
      <c r="C23" s="29"/>
      <c r="D23" s="123"/>
      <c r="E23" s="368"/>
      <c r="F23" s="13"/>
      <c r="G23" s="371"/>
      <c r="H23" s="13"/>
      <c r="I23" s="13"/>
      <c r="J23" s="13"/>
      <c r="K23" s="13"/>
      <c r="L23" s="13"/>
      <c r="M23" s="13"/>
    </row>
    <row r="24" spans="1:13" ht="27" customHeight="1">
      <c r="A24" s="447" t="s">
        <v>751</v>
      </c>
      <c r="B24" s="714" t="s">
        <v>1164</v>
      </c>
      <c r="C24" s="714"/>
      <c r="D24" s="714"/>
      <c r="E24" s="714"/>
      <c r="F24" s="714"/>
      <c r="G24" s="714"/>
      <c r="H24" s="714"/>
      <c r="I24" s="714"/>
      <c r="J24" s="714"/>
      <c r="K24" s="714"/>
      <c r="L24" s="714"/>
      <c r="M24" s="714"/>
    </row>
    <row r="25" spans="1:13" s="452" customFormat="1" ht="24" customHeight="1">
      <c r="A25" s="447" t="s">
        <v>750</v>
      </c>
      <c r="B25" s="448" t="s">
        <v>150</v>
      </c>
      <c r="C25" s="448"/>
      <c r="D25" s="449"/>
      <c r="E25" s="450"/>
      <c r="F25" s="448"/>
      <c r="G25" s="451"/>
      <c r="H25" s="448"/>
      <c r="I25" s="448"/>
      <c r="J25" s="448"/>
      <c r="K25" s="448"/>
      <c r="L25" s="448"/>
      <c r="M25" s="448"/>
    </row>
    <row r="26" spans="1:13" s="452" customFormat="1" ht="24" customHeight="1">
      <c r="A26" s="447" t="s">
        <v>1869</v>
      </c>
      <c r="B26" s="448" t="s">
        <v>1879</v>
      </c>
      <c r="C26" s="448"/>
      <c r="D26" s="449"/>
      <c r="E26" s="450"/>
      <c r="F26" s="448"/>
      <c r="G26" s="451"/>
      <c r="H26" s="448"/>
      <c r="I26" s="448"/>
      <c r="J26" s="448"/>
      <c r="K26" s="448"/>
      <c r="L26" s="448"/>
      <c r="M26" s="448"/>
    </row>
    <row r="27" spans="1:13" s="452" customFormat="1" ht="24" customHeight="1">
      <c r="A27" s="447" t="s">
        <v>753</v>
      </c>
      <c r="B27" s="448" t="s">
        <v>1870</v>
      </c>
      <c r="C27" s="448"/>
      <c r="D27" s="448"/>
      <c r="E27" s="448"/>
      <c r="F27" s="448"/>
      <c r="G27" s="448"/>
      <c r="H27" s="448"/>
      <c r="I27" s="448"/>
      <c r="J27" s="448"/>
      <c r="K27" s="448"/>
      <c r="L27" s="448"/>
      <c r="M27" s="448"/>
    </row>
    <row r="28" spans="1:13" s="452" customFormat="1" ht="24" customHeight="1">
      <c r="A28" s="447" t="s">
        <v>758</v>
      </c>
      <c r="B28" s="448" t="s">
        <v>1878</v>
      </c>
      <c r="C28" s="448"/>
      <c r="D28" s="449"/>
      <c r="E28" s="450"/>
      <c r="F28" s="448"/>
      <c r="G28" s="451"/>
      <c r="H28" s="448"/>
      <c r="I28" s="448"/>
      <c r="J28" s="448"/>
      <c r="K28" s="448"/>
      <c r="L28" s="448"/>
      <c r="M28" s="448"/>
    </row>
    <row r="29" spans="1:13" s="452" customFormat="1" ht="24" customHeight="1">
      <c r="A29" s="447" t="s">
        <v>759</v>
      </c>
      <c r="B29" s="448" t="s">
        <v>1880</v>
      </c>
      <c r="C29" s="448"/>
      <c r="D29" s="449"/>
      <c r="E29" s="450"/>
      <c r="F29" s="448"/>
      <c r="G29" s="451"/>
      <c r="H29" s="448"/>
      <c r="I29" s="448"/>
      <c r="J29" s="448"/>
      <c r="K29" s="448"/>
      <c r="L29" s="448"/>
      <c r="M29" s="448"/>
    </row>
    <row r="30" spans="1:13" s="452" customFormat="1" ht="44.25" customHeight="1">
      <c r="A30" s="643" t="s">
        <v>760</v>
      </c>
      <c r="B30" s="714" t="s">
        <v>1030</v>
      </c>
      <c r="C30" s="714"/>
      <c r="D30" s="714"/>
      <c r="E30" s="714"/>
      <c r="F30" s="714"/>
      <c r="G30" s="714"/>
      <c r="H30" s="714"/>
      <c r="I30" s="714"/>
      <c r="J30" s="714"/>
      <c r="K30" s="714"/>
      <c r="L30" s="714"/>
      <c r="M30" s="714"/>
    </row>
    <row r="31" spans="1:13" ht="19.5" customHeight="1">
      <c r="A31" s="643" t="s">
        <v>764</v>
      </c>
      <c r="B31" s="715" t="s">
        <v>1029</v>
      </c>
      <c r="C31" s="715"/>
      <c r="D31" s="715"/>
      <c r="E31" s="715"/>
      <c r="F31" s="715"/>
      <c r="G31" s="715"/>
      <c r="H31" s="715"/>
      <c r="I31" s="715"/>
      <c r="J31" s="715"/>
      <c r="K31" s="715"/>
      <c r="L31" s="715"/>
      <c r="M31" s="715"/>
    </row>
    <row r="32" spans="1:13" ht="12.75">
      <c r="A32" s="13"/>
      <c r="B32" s="13"/>
      <c r="C32" s="13"/>
      <c r="D32" s="123"/>
      <c r="E32" s="368"/>
      <c r="F32" s="13"/>
      <c r="G32" s="371"/>
      <c r="H32" s="13"/>
      <c r="I32" s="13"/>
      <c r="J32" s="13"/>
      <c r="K32" s="13"/>
      <c r="L32" s="13"/>
      <c r="M32" s="13"/>
    </row>
    <row r="33" spans="1:13" ht="12.75">
      <c r="A33" s="13"/>
      <c r="B33" s="13"/>
      <c r="C33" s="13"/>
      <c r="D33" s="123"/>
      <c r="E33" s="368"/>
      <c r="F33" s="13"/>
      <c r="G33" s="371"/>
      <c r="H33" s="13"/>
      <c r="I33" s="13"/>
      <c r="J33" s="13"/>
      <c r="K33" s="13"/>
      <c r="L33" s="13"/>
      <c r="M33" s="13"/>
    </row>
  </sheetData>
  <mergeCells count="3">
    <mergeCell ref="B24:M24"/>
    <mergeCell ref="B30:M30"/>
    <mergeCell ref="B31:M31"/>
  </mergeCells>
  <printOptions horizontalCentered="1"/>
  <pageMargins left="0.24" right="0.21" top="0.984251968503937" bottom="0.5905511811023623" header="0.5905511811023623" footer="0.3937007874015748"/>
  <pageSetup horizontalDpi="300" verticalDpi="300" orientation="landscape" r:id="rId1"/>
  <headerFooter alignWithMargins="0">
    <oddHeader>&amp;C&amp;"Arial,Bold"&amp;12TABLE 110B.  AUTOMATED FINGERPRINT ID SYSTEM (AFIS):  TENPRINT/LATENT RECORDS AND HITS</oddHeader>
    <oddFooter>&amp;L&amp;8&amp;F  &amp;A&amp;R&amp;8&amp;P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Schenker</dc:creator>
  <cp:keywords/>
  <dc:description/>
  <cp:lastModifiedBy>Department of Public Safety</cp:lastModifiedBy>
  <cp:lastPrinted>1999-09-09T21:53:06Z</cp:lastPrinted>
  <dcterms:created xsi:type="dcterms:W3CDTF">1998-09-21T22:14:35Z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