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K:\CDVSA\Funded Programs\Blank Forms\Reporting Forms\FY21 Reporting Forms\3. Finance\"/>
    </mc:Choice>
  </mc:AlternateContent>
  <xr:revisionPtr revIDLastSave="0" documentId="13_ncr:1_{E80A20A9-000F-4658-AD12-E22EE322FED5}" xr6:coauthVersionLast="45" xr6:coauthVersionMax="45" xr10:uidLastSave="{00000000-0000-0000-0000-000000000000}"/>
  <workbookProtection workbookAlgorithmName="SHA-512" workbookHashValue="Wyl+y4ymBdv4oao/t6Vx9twOl7Z2KrnnkNwvJV0QueUAvwkVDlhAIvgt+Pjf+0HjPuFJiWj+7xgv3rdI1hhHrA==" workbookSaltValue="s0hOztEJjPuQUFi6FowKvg==" workbookSpinCount="100000" lockStructure="1"/>
  <bookViews>
    <workbookView xWindow="28680" yWindow="-120" windowWidth="51840" windowHeight="21240" activeTab="1" xr2:uid="{00000000-000D-0000-FFFF-FFFF00000000}"/>
  </bookViews>
  <sheets>
    <sheet name="CDVSA INFO" sheetId="25" r:id="rId1"/>
    <sheet name="REIMBURSEMENT REQUEST FORM" sheetId="24" r:id="rId2"/>
    <sheet name="VENDOR TABLE" sheetId="26" state="hidden" r:id="rId3"/>
    <sheet name="FUND TABLE" sheetId="27" state="hidden" r:id="rId4"/>
    <sheet name="MONTH TABLE" sheetId="28" state="hidden" r:id="rId5"/>
    <sheet name="WAIVER" sheetId="29" state="hidden" r:id="rId6"/>
    <sheet name="PROGRAM" sheetId="30" state="hidden" r:id="rId7"/>
  </sheets>
  <definedNames>
    <definedName name="FUNDTYPE">'FUND TABLE'!$A$3:$A$43</definedName>
    <definedName name="MONTH">'MONTH TABLE'!$A$3:$A$25</definedName>
    <definedName name="_xlnm.Print_Area" localSheetId="1">'REIMBURSEMENT REQUEST FORM'!$A$1:$J$50</definedName>
    <definedName name="PROGNAME">'VENDOR TABLE'!$A$2:$A$111</definedName>
    <definedName name="PROGRAM">PROGRAM!$A$3:$A$45</definedName>
    <definedName name="WAIVER">WAIVER!$A$2:$A$23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24" l="1"/>
  <c r="G50" i="24" l="1"/>
  <c r="G48" i="24"/>
  <c r="J48" i="24" l="1"/>
  <c r="H50" i="24" l="1"/>
  <c r="F48" i="24"/>
  <c r="E48" i="24"/>
  <c r="C48" i="24"/>
  <c r="I48" i="24"/>
  <c r="A48" i="24"/>
  <c r="D8" i="24" l="1"/>
  <c r="E6" i="24"/>
  <c r="D6" i="24"/>
  <c r="A6" i="24"/>
  <c r="I3" i="24"/>
  <c r="C27" i="24" l="1"/>
  <c r="K8" i="24"/>
  <c r="L8" i="24" s="1"/>
  <c r="E8" i="24" s="1"/>
  <c r="I26" i="24" l="1"/>
  <c r="I17" i="24" l="1"/>
  <c r="C18" i="24" l="1"/>
  <c r="G27" i="24"/>
  <c r="I25" i="24"/>
  <c r="I24" i="24"/>
  <c r="I23" i="24"/>
  <c r="I22" i="24"/>
  <c r="I21" i="24"/>
  <c r="E27" i="24"/>
  <c r="G18" i="24"/>
  <c r="H30" i="24" s="1"/>
  <c r="I50" i="24" s="1"/>
  <c r="E18" i="24"/>
  <c r="I16" i="24"/>
  <c r="I14" i="24"/>
  <c r="I13" i="24"/>
  <c r="I12" i="24"/>
  <c r="I11" i="24"/>
  <c r="I18" i="24" l="1"/>
  <c r="I20" i="24"/>
  <c r="I27"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Kelly S. Gohl</author>
  </authors>
  <commentList>
    <comment ref="A1" authorId="0" shapeId="0" xr:uid="{00000000-0006-0000-0100-000001000000}">
      <text>
        <r>
          <rPr>
            <b/>
            <sz val="9"/>
            <color indexed="81"/>
            <rFont val="Tahoma"/>
            <family val="2"/>
          </rPr>
          <t xml:space="preserve">Selecting and Organization: 
</t>
        </r>
        <r>
          <rPr>
            <sz val="9"/>
            <color indexed="81"/>
            <rFont val="Tahoma"/>
            <family val="2"/>
          </rPr>
          <t xml:space="preserve">Only the organizations who have subawards with CDVSA in FY21 will appear on this list. If your organization is missing or there's an error please contact CDVSA.
</t>
        </r>
      </text>
    </comment>
    <comment ref="D1" authorId="0" shapeId="0" xr:uid="{00000000-0006-0000-0100-000002000000}">
      <text>
        <r>
          <rPr>
            <b/>
            <sz val="9"/>
            <color indexed="81"/>
            <rFont val="Tahoma"/>
            <family val="2"/>
          </rPr>
          <t xml:space="preserve">Subawrd No.:
</t>
        </r>
        <r>
          <rPr>
            <sz val="9"/>
            <color indexed="81"/>
            <rFont val="Tahoma"/>
            <family val="2"/>
          </rPr>
          <t xml:space="preserve">Enter the CDVSA subaward number that's provided on the signed Grant Agreement. This number will begin with the number "21"
</t>
        </r>
      </text>
    </comment>
    <comment ref="G1" authorId="0" shapeId="0" xr:uid="{00000000-0006-0000-0100-000003000000}">
      <text>
        <r>
          <rPr>
            <b/>
            <sz val="9"/>
            <color indexed="81"/>
            <rFont val="Tahoma"/>
            <family val="2"/>
          </rPr>
          <t>Reporting Month:</t>
        </r>
        <r>
          <rPr>
            <sz val="9"/>
            <color indexed="81"/>
            <rFont val="Tahoma"/>
            <family val="2"/>
          </rPr>
          <t xml:space="preserve">
CDVSA wants expenditures reported by month.</t>
        </r>
      </text>
    </comment>
    <comment ref="D3" authorId="0" shapeId="0" xr:uid="{00000000-0006-0000-0100-000004000000}">
      <text>
        <r>
          <rPr>
            <b/>
            <sz val="9"/>
            <color indexed="81"/>
            <rFont val="Tahoma"/>
            <family val="2"/>
          </rPr>
          <t xml:space="preserve">Subaward Funding Type:
</t>
        </r>
        <r>
          <rPr>
            <sz val="9"/>
            <color indexed="81"/>
            <rFont val="Tahoma"/>
            <family val="2"/>
          </rPr>
          <t xml:space="preserve">Select the funding type, or source of funds. This information is provided on the signed Grant Agreement.
</t>
        </r>
      </text>
    </comment>
    <comment ref="A7" authorId="0" shapeId="0" xr:uid="{00000000-0006-0000-0100-000005000000}">
      <text>
        <r>
          <rPr>
            <b/>
            <sz val="9"/>
            <color indexed="81"/>
            <rFont val="Tahoma"/>
            <family val="2"/>
          </rPr>
          <t>Subaward Amount:</t>
        </r>
        <r>
          <rPr>
            <sz val="9"/>
            <color indexed="81"/>
            <rFont val="Tahoma"/>
            <family val="2"/>
          </rPr>
          <t xml:space="preserve">
Enter the amosddunt of the subaward (not including match). Enter the approved budget categories below. If t he total does not balance with the award amount red numbers will appear below.</t>
        </r>
      </text>
    </comment>
    <comment ref="G7" authorId="0" shapeId="0" xr:uid="{00000000-0006-0000-0100-000006000000}">
      <text>
        <r>
          <rPr>
            <b/>
            <sz val="9"/>
            <color indexed="81"/>
            <rFont val="Tahoma"/>
            <family val="2"/>
          </rPr>
          <t>Match Waiver:</t>
        </r>
        <r>
          <rPr>
            <sz val="9"/>
            <color indexed="81"/>
            <rFont val="Tahoma"/>
            <family val="2"/>
          </rPr>
          <t xml:space="preserve">
If you're award has an approved match waiver select "YES" and then update the cell to the right with the reduced percentage. Enter the reduced percent as a postive number.</t>
        </r>
      </text>
    </comment>
    <comment ref="I7" authorId="0" shapeId="0" xr:uid="{00000000-0006-0000-0100-000007000000}">
      <text>
        <r>
          <rPr>
            <b/>
            <sz val="9"/>
            <color indexed="81"/>
            <rFont val="Tahoma"/>
            <family val="2"/>
          </rPr>
          <t>Match Reduction:</t>
        </r>
        <r>
          <rPr>
            <sz val="9"/>
            <color indexed="81"/>
            <rFont val="Tahoma"/>
            <family val="2"/>
          </rPr>
          <t xml:space="preserve">
Enter the amount of match wavied as a positive number. The match % in cell D8 and the match amount ind cell E8 will update automatically.
For example, if the regular match amount is 25% and the new match amount is %15 enter 10 in this cell.</t>
        </r>
      </text>
    </comment>
    <comment ref="C10" authorId="0" shapeId="0" xr:uid="{00000000-0006-0000-0100-000008000000}">
      <text>
        <r>
          <rPr>
            <b/>
            <sz val="9"/>
            <color indexed="81"/>
            <rFont val="Tahoma"/>
            <family val="2"/>
          </rPr>
          <t xml:space="preserve">Subaward Budget:
</t>
        </r>
        <r>
          <rPr>
            <sz val="9"/>
            <color indexed="81"/>
            <rFont val="Tahoma"/>
            <family val="2"/>
          </rPr>
          <t xml:space="preserve">Enter the approved budget categories from the Grant Agreement. Or, enter the new categories from the most recently approved Budget Adjustment Request (BAR).
</t>
        </r>
      </text>
    </comment>
    <comment ref="E10" authorId="0" shapeId="0" xr:uid="{00000000-0006-0000-0100-000009000000}">
      <text>
        <r>
          <rPr>
            <b/>
            <sz val="9"/>
            <color indexed="81"/>
            <rFont val="Tahoma"/>
            <family val="2"/>
          </rPr>
          <t>Year-To-Date Exp.:</t>
        </r>
        <r>
          <rPr>
            <sz val="9"/>
            <color indexed="81"/>
            <rFont val="Tahoma"/>
            <family val="2"/>
          </rPr>
          <t xml:space="preserve">
Enter the accumulative expenses for each budget category made prior to this monthly reimbursement request. These expenses must match the combined totals of the previous reimbursement requests.</t>
        </r>
      </text>
    </comment>
    <comment ref="G10" authorId="0" shapeId="0" xr:uid="{00000000-0006-0000-0100-00000A000000}">
      <text>
        <r>
          <rPr>
            <b/>
            <sz val="9"/>
            <color indexed="81"/>
            <rFont val="Tahoma"/>
            <family val="2"/>
          </rPr>
          <t>Reimburse Amount:</t>
        </r>
        <r>
          <rPr>
            <sz val="9"/>
            <color indexed="81"/>
            <rFont val="Tahoma"/>
            <family val="2"/>
          </rPr>
          <t xml:space="preserve">
Enter the amount to be reimbursed by budget catetgory for the selected month.</t>
        </r>
      </text>
    </comment>
    <comment ref="C19" authorId="0" shapeId="0" xr:uid="{00000000-0006-0000-0100-00000B000000}">
      <text>
        <r>
          <rPr>
            <b/>
            <sz val="9"/>
            <color indexed="81"/>
            <rFont val="Tahoma"/>
            <family val="2"/>
          </rPr>
          <t xml:space="preserve">Match Budget:
</t>
        </r>
        <r>
          <rPr>
            <sz val="9"/>
            <color indexed="81"/>
            <rFont val="Tahoma"/>
            <family val="2"/>
          </rPr>
          <t>Enter the approved budget categories from the Grant Agreement. Or, enter the new categories from the most recently approved Budget Adjustment Request (BAR).</t>
        </r>
      </text>
    </comment>
    <comment ref="E19" authorId="0" shapeId="0" xr:uid="{00000000-0006-0000-0100-00000C000000}">
      <text>
        <r>
          <rPr>
            <b/>
            <sz val="9"/>
            <color indexed="81"/>
            <rFont val="Tahoma"/>
            <family val="2"/>
          </rPr>
          <t xml:space="preserve">Year-To-Date Exp.:
</t>
        </r>
        <r>
          <rPr>
            <sz val="9"/>
            <color indexed="81"/>
            <rFont val="Tahoma"/>
            <family val="2"/>
          </rPr>
          <t xml:space="preserve">Enter the accumulative expenses for each budget category made prior to this monthly reimbursement request. These expenses must match the combined totals of the previous reimbursement requests.
</t>
        </r>
      </text>
    </comment>
    <comment ref="G19" authorId="0" shapeId="0" xr:uid="{00000000-0006-0000-0100-00000D000000}">
      <text>
        <r>
          <rPr>
            <b/>
            <sz val="9"/>
            <color indexed="81"/>
            <rFont val="Tahoma"/>
            <family val="2"/>
          </rPr>
          <t>Match Expenses:</t>
        </r>
        <r>
          <rPr>
            <sz val="9"/>
            <color indexed="81"/>
            <rFont val="Tahoma"/>
            <family val="2"/>
          </rPr>
          <t xml:space="preserve">
Enter the amount of match contributions (cash and/or in-kind combined) for each budget category. </t>
        </r>
      </text>
    </comment>
  </commentList>
</comments>
</file>

<file path=xl/sharedStrings.xml><?xml version="1.0" encoding="utf-8"?>
<sst xmlns="http://schemas.openxmlformats.org/spreadsheetml/2006/main" count="389" uniqueCount="288">
  <si>
    <t>FROM:</t>
  </si>
  <si>
    <t>TO:</t>
  </si>
  <si>
    <t>CFDA #</t>
  </si>
  <si>
    <t>COST CATEGORY</t>
  </si>
  <si>
    <t>MATCH %</t>
  </si>
  <si>
    <t>MATCH REQUIRED</t>
  </si>
  <si>
    <t>Total:</t>
  </si>
  <si>
    <t>CERTIFICATION: I certify that the above information is true and correct, that the expenditures identified here have been made for the purpose of, and in accordance with all applicable grant terms and conditions, and that all required documentation attached are true and correct.</t>
  </si>
  <si>
    <t>PREPARED BY:</t>
  </si>
  <si>
    <t>AUTHORIZED BY:</t>
  </si>
  <si>
    <t>SIGNATURE</t>
  </si>
  <si>
    <t>DATE</t>
  </si>
  <si>
    <t>REVIEWED BY:</t>
  </si>
  <si>
    <t>CERTIFIED BY:</t>
  </si>
  <si>
    <t>FUND</t>
  </si>
  <si>
    <t>PROGRAM</t>
  </si>
  <si>
    <r>
      <rPr>
        <b/>
        <sz val="10"/>
        <color theme="1"/>
        <rFont val="Calibri"/>
        <family val="2"/>
        <scheme val="minor"/>
      </rPr>
      <t>PAYMENT ALLOCATION</t>
    </r>
    <r>
      <rPr>
        <sz val="11"/>
        <color theme="1"/>
        <rFont val="Calibri"/>
        <family val="2"/>
        <scheme val="minor"/>
      </rPr>
      <t xml:space="preserve"> - </t>
    </r>
    <r>
      <rPr>
        <sz val="8"/>
        <color theme="1"/>
        <rFont val="Calibri"/>
        <family val="2"/>
        <scheme val="minor"/>
      </rPr>
      <t>CDVSA Use Only</t>
    </r>
  </si>
  <si>
    <t>APPR</t>
  </si>
  <si>
    <t>PPC</t>
  </si>
  <si>
    <t>OBJ</t>
  </si>
  <si>
    <t>TASK</t>
  </si>
  <si>
    <t>MATCH EXPENSES</t>
  </si>
  <si>
    <t>MONTHLY DETAIL EXPENDITURES</t>
  </si>
  <si>
    <t>MATCH BUDGET</t>
  </si>
  <si>
    <t>VENDOR CODE</t>
  </si>
  <si>
    <t>UNIT</t>
  </si>
  <si>
    <t>Ann Rausch</t>
  </si>
  <si>
    <t>(907) 465-5015</t>
  </si>
  <si>
    <t>ann.rausch@alaska.gov</t>
  </si>
  <si>
    <t>(907) 465-3161</t>
  </si>
  <si>
    <t>kelly.gohl@alaska.gov</t>
  </si>
  <si>
    <t>(907) 465-4321</t>
  </si>
  <si>
    <t>marybeth.gagnon@alaska.gov</t>
  </si>
  <si>
    <t>(907) 465-2278</t>
  </si>
  <si>
    <t>(907) 465-8938</t>
  </si>
  <si>
    <t>REIMBURSEMENT SCHEDULE</t>
  </si>
  <si>
    <t>START DATE</t>
  </si>
  <si>
    <t>END DATE</t>
  </si>
  <si>
    <t>REIMB. FORMS DUE</t>
  </si>
  <si>
    <t>MONTH</t>
  </si>
  <si>
    <t>PAYMENT DATE</t>
  </si>
  <si>
    <t>JULY</t>
  </si>
  <si>
    <t>AUGUST</t>
  </si>
  <si>
    <t>SEPTEMBER</t>
  </si>
  <si>
    <t>OCTOBER</t>
  </si>
  <si>
    <t>NOVEMBER</t>
  </si>
  <si>
    <t>DECEMBER</t>
  </si>
  <si>
    <t>JANUARY</t>
  </si>
  <si>
    <t>FEBRUARY</t>
  </si>
  <si>
    <t>MARCH</t>
  </si>
  <si>
    <t>APRIL</t>
  </si>
  <si>
    <t>MAY</t>
  </si>
  <si>
    <t>JUNE</t>
  </si>
  <si>
    <t>INSTRUCTIONS</t>
  </si>
  <si>
    <t>REIMBURSEMENT AMOUNT</t>
  </si>
  <si>
    <t>ACTV</t>
  </si>
  <si>
    <t>VL</t>
  </si>
  <si>
    <t>AL</t>
  </si>
  <si>
    <t>CDVSA APPROVAL</t>
  </si>
  <si>
    <t>DUNS No.</t>
  </si>
  <si>
    <t>Meggie Stogner</t>
  </si>
  <si>
    <t>meggie.stogner@alaska.gov</t>
  </si>
  <si>
    <t>ella.nierra@alaska.gov</t>
  </si>
  <si>
    <t>(907) 465-4673</t>
  </si>
  <si>
    <t>Program Coordinator I</t>
  </si>
  <si>
    <t>Grants Administrator II</t>
  </si>
  <si>
    <t>Program Coordinator II</t>
  </si>
  <si>
    <t>Administrative Officer I</t>
  </si>
  <si>
    <t xml:space="preserve">Kelly Gohl </t>
  </si>
  <si>
    <t>MaryBeth Gagnon</t>
  </si>
  <si>
    <t>Criminal Justice Planner</t>
  </si>
  <si>
    <t>CDVSA CONTACTS</t>
  </si>
  <si>
    <t>Marjorie Hamburger</t>
  </si>
  <si>
    <t>marjorie.hamburger@alaska.gov</t>
  </si>
  <si>
    <t>Bering Sea Women's Group</t>
  </si>
  <si>
    <t>FED AWARD No.</t>
  </si>
  <si>
    <t>CDVSA PROGRAM NAME</t>
  </si>
  <si>
    <t>MATCH RND</t>
  </si>
  <si>
    <t>MATCH AMT</t>
  </si>
  <si>
    <t>MATCH WAIVER</t>
  </si>
  <si>
    <t>SUBAWARD BUDGET</t>
  </si>
  <si>
    <t>100: Personnel Services</t>
  </si>
  <si>
    <t>200: Travel</t>
  </si>
  <si>
    <t>300: Facilities</t>
  </si>
  <si>
    <t>400: Commodities</t>
  </si>
  <si>
    <t>500: Equipment</t>
  </si>
  <si>
    <t>700: In-Direct</t>
  </si>
  <si>
    <t>REMAINING BALANCE</t>
  </si>
  <si>
    <t>REIMBURSMENT REPORTING PERIOD</t>
  </si>
  <si>
    <t>GRANTEE NAME</t>
  </si>
  <si>
    <t>GAE DOCUMENT No.</t>
  </si>
  <si>
    <t>DUNS</t>
  </si>
  <si>
    <t>PROGNAME</t>
  </si>
  <si>
    <t>Select Organization</t>
  </si>
  <si>
    <t>Alaska Family Services</t>
  </si>
  <si>
    <t>Alaska Institute for Justice</t>
  </si>
  <si>
    <t>Alaska Network on Domestic Violence &amp; Sexual Assault</t>
  </si>
  <si>
    <t>Advocates for Victims of Violence</t>
  </si>
  <si>
    <t>086830692</t>
  </si>
  <si>
    <t>Abused Women's Aid in Crisis</t>
  </si>
  <si>
    <t>037997772</t>
  </si>
  <si>
    <t>Aiding Women in Abuse and Rape Emergencies</t>
  </si>
  <si>
    <t>079248290</t>
  </si>
  <si>
    <t>Arctic Women in Crisis</t>
  </si>
  <si>
    <t>099832909</t>
  </si>
  <si>
    <t>Cordova Family Resources Center</t>
  </si>
  <si>
    <t>Emmonak Women Shelter</t>
  </si>
  <si>
    <t>Helping Ourselves Prevent Emergencies</t>
  </si>
  <si>
    <t>Interior Alaska Center for Non-Violent Living</t>
  </si>
  <si>
    <t>093681401</t>
  </si>
  <si>
    <t>Ketchikan Indian Community</t>
  </si>
  <si>
    <t>149211364</t>
  </si>
  <si>
    <t>Kenaitze Indian Tribe</t>
  </si>
  <si>
    <t>Kodiak Women's Resources &amp; Crisis Center</t>
  </si>
  <si>
    <t>LeeShore Center</t>
  </si>
  <si>
    <t>081923526</t>
  </si>
  <si>
    <t>Maniilaq Family Crisis Center</t>
  </si>
  <si>
    <t>004261942</t>
  </si>
  <si>
    <t>Safe &amp; Fear-Free Environment</t>
  </si>
  <si>
    <t>798374963</t>
  </si>
  <si>
    <t>Sitkans Against Family Violence</t>
  </si>
  <si>
    <t>099040222</t>
  </si>
  <si>
    <t>Seaview Community Services</t>
  </si>
  <si>
    <t>627816721</t>
  </si>
  <si>
    <t>South Peninsula Haven House</t>
  </si>
  <si>
    <t>802078782</t>
  </si>
  <si>
    <t>Standing Together Against Rape</t>
  </si>
  <si>
    <t>067231548</t>
  </si>
  <si>
    <t>Tundra Women's Coalition</t>
  </si>
  <si>
    <t>018230743</t>
  </si>
  <si>
    <t>Unalaskans Against Sexual Assault and Family Violence</t>
  </si>
  <si>
    <t>793831702</t>
  </si>
  <si>
    <t>Victims for Justice</t>
  </si>
  <si>
    <t>075135277</t>
  </si>
  <si>
    <t>Women In Safe Homes</t>
  </si>
  <si>
    <t>016192623</t>
  </si>
  <si>
    <t>Working Against Violence for Everyone</t>
  </si>
  <si>
    <t>081488264</t>
  </si>
  <si>
    <t>Bristol Bay Area Health Corporation</t>
  </si>
  <si>
    <t>035736420</t>
  </si>
  <si>
    <t>Catholic Community Services</t>
  </si>
  <si>
    <t>Copper River Basin Child Advocacy Center</t>
  </si>
  <si>
    <t>083350751</t>
  </si>
  <si>
    <t>Providence Alaska Medical Center</t>
  </si>
  <si>
    <t>Resource for Parents and Children Stevie's Place</t>
  </si>
  <si>
    <t>The Children's Place</t>
  </si>
  <si>
    <t>020242434</t>
  </si>
  <si>
    <t>Anchorage Community Mental Health Services</t>
  </si>
  <si>
    <t>071845358</t>
  </si>
  <si>
    <t>Tanana Chiefs Conference</t>
  </si>
  <si>
    <t>Volunteers of America Alaska</t>
  </si>
  <si>
    <t>FUNDTYPE</t>
  </si>
  <si>
    <t>FUNDGOV</t>
  </si>
  <si>
    <t>RQMATCH</t>
  </si>
  <si>
    <t>MRATE</t>
  </si>
  <si>
    <t>CFDA</t>
  </si>
  <si>
    <t>FEDAWARD</t>
  </si>
  <si>
    <t>STATE</t>
  </si>
  <si>
    <t>YES</t>
  </si>
  <si>
    <t>N/A</t>
  </si>
  <si>
    <t>FFY17 Victims of Crime Act (VOCA)</t>
  </si>
  <si>
    <t>FEDERAL</t>
  </si>
  <si>
    <t>2017VAGX0002</t>
  </si>
  <si>
    <t>FFY18 Victims of Crime Act (VOCA)</t>
  </si>
  <si>
    <t>2018V2GX0019</t>
  </si>
  <si>
    <t>FFY19 Victims of Crime Act (VOCA)</t>
  </si>
  <si>
    <t>2019V2GX0013</t>
  </si>
  <si>
    <t>FFY20 Victims of Crime Act (VOCA)</t>
  </si>
  <si>
    <t>2020V2GX????</t>
  </si>
  <si>
    <t>G1901AKFVPSA</t>
  </si>
  <si>
    <t>NO</t>
  </si>
  <si>
    <t>2019KFAX0034</t>
  </si>
  <si>
    <t>2018KFAX0055</t>
  </si>
  <si>
    <t>2017WFAX0052</t>
  </si>
  <si>
    <t>2018WFAX0041</t>
  </si>
  <si>
    <t>FFY19 Family Violence (FVPSA)</t>
  </si>
  <si>
    <t>FFY19 Sexual Assault (SASP)</t>
  </si>
  <si>
    <t>FFY18 Sexual Assault (SASP)</t>
  </si>
  <si>
    <t>FFY17 Violence Against Women (VAWA)</t>
  </si>
  <si>
    <t>FFY18 Violence Against Women (VAWA)</t>
  </si>
  <si>
    <t>MONTHa</t>
  </si>
  <si>
    <t>MONTHb</t>
  </si>
  <si>
    <t>FFY19 Violence Against Women (VAWA)</t>
  </si>
  <si>
    <t>Victim Services General Funds (GF)</t>
  </si>
  <si>
    <t>Battering Intervention Program (BIP)</t>
  </si>
  <si>
    <t>Prison Battering Program (PBP)</t>
  </si>
  <si>
    <t>2019WFAX0052</t>
  </si>
  <si>
    <t>FFY20 Family Violence (FVPSA)</t>
  </si>
  <si>
    <t>G2001AKFVPSA</t>
  </si>
  <si>
    <t>600: Contract &amp; Other</t>
  </si>
  <si>
    <t>WAIVER</t>
  </si>
  <si>
    <t>VENDOR</t>
  </si>
  <si>
    <t>0</t>
  </si>
  <si>
    <t>VWR84162</t>
  </si>
  <si>
    <t>AIJ05313</t>
  </si>
  <si>
    <t>AND85295</t>
  </si>
  <si>
    <t>AFC84302</t>
  </si>
  <si>
    <t>AWA84952</t>
  </si>
  <si>
    <t>AWA84383</t>
  </si>
  <si>
    <t>NSB84460</t>
  </si>
  <si>
    <t>BSW84463</t>
  </si>
  <si>
    <t>CFR95219</t>
  </si>
  <si>
    <t>EWS15021</t>
  </si>
  <si>
    <t>HOP11214</t>
  </si>
  <si>
    <t>WIC84308</t>
  </si>
  <si>
    <t>KEI93110</t>
  </si>
  <si>
    <t>KIT97069</t>
  </si>
  <si>
    <t>KWR84708</t>
  </si>
  <si>
    <t>WRC84223</t>
  </si>
  <si>
    <t>MAA90102</t>
  </si>
  <si>
    <t>SFF96240</t>
  </si>
  <si>
    <t>SAV84255</t>
  </si>
  <si>
    <t>SCC84100</t>
  </si>
  <si>
    <t>RHL10134</t>
  </si>
  <si>
    <t>STA84241</t>
  </si>
  <si>
    <t>USA84194</t>
  </si>
  <si>
    <t>TWC84343</t>
  </si>
  <si>
    <t>VIJ89135</t>
  </si>
  <si>
    <t>WSH84234</t>
  </si>
  <si>
    <t>PBG11333</t>
  </si>
  <si>
    <t>ACM84469</t>
  </si>
  <si>
    <t>BBN13205</t>
  </si>
  <si>
    <t>CCS84357</t>
  </si>
  <si>
    <t>CRB08199</t>
  </si>
  <si>
    <t>VS004748</t>
  </si>
  <si>
    <t>RCP05017</t>
  </si>
  <si>
    <t>CHP99091</t>
  </si>
  <si>
    <t>TCC99214</t>
  </si>
  <si>
    <t>ARC85200</t>
  </si>
  <si>
    <t>Community Readiness (CR)</t>
  </si>
  <si>
    <t>Community Based Primary Prev. (CBPPP)</t>
  </si>
  <si>
    <t>FF2017</t>
  </si>
  <si>
    <t>FF2018</t>
  </si>
  <si>
    <t>FF2019</t>
  </si>
  <si>
    <t>FF2020</t>
  </si>
  <si>
    <t>FFY20 Sexual Assault (SASP)</t>
  </si>
  <si>
    <t>2020KFAX????</t>
  </si>
  <si>
    <t>PROGRAM NAME</t>
  </si>
  <si>
    <t>DV00</t>
  </si>
  <si>
    <t>BIPM</t>
  </si>
  <si>
    <t>CBPP</t>
  </si>
  <si>
    <t>CR00</t>
  </si>
  <si>
    <t>PBPG</t>
  </si>
  <si>
    <t>Victim Services (VAWA)</t>
  </si>
  <si>
    <t>VW04</t>
  </si>
  <si>
    <t>LAS1</t>
  </si>
  <si>
    <t>MHC1</t>
  </si>
  <si>
    <t>CAC1</t>
  </si>
  <si>
    <t>Prison Battering Prevention (PBP)</t>
  </si>
  <si>
    <t>602005VOCA</t>
  </si>
  <si>
    <t>602000FVPA</t>
  </si>
  <si>
    <t>602002SASP</t>
  </si>
  <si>
    <t>602004VAWA</t>
  </si>
  <si>
    <t>CDVSP60001</t>
  </si>
  <si>
    <t>CDVSP60002</t>
  </si>
  <si>
    <t>Select a Funding Type</t>
  </si>
  <si>
    <t>Enter Subaward Number Here</t>
  </si>
  <si>
    <t>Select a Program Type</t>
  </si>
  <si>
    <t>Select a Month</t>
  </si>
  <si>
    <t>MM/DD/YY</t>
  </si>
  <si>
    <t>Shannen O'Brien</t>
  </si>
  <si>
    <t>AMOUNT</t>
  </si>
  <si>
    <t>MONTHc</t>
  </si>
  <si>
    <t>MMM</t>
  </si>
  <si>
    <t>JUL</t>
  </si>
  <si>
    <t>AUG</t>
  </si>
  <si>
    <t>SEP</t>
  </si>
  <si>
    <t>OCT</t>
  </si>
  <si>
    <t>NOV</t>
  </si>
  <si>
    <t>DEC</t>
  </si>
  <si>
    <t>JAN</t>
  </si>
  <si>
    <t>FEB</t>
  </si>
  <si>
    <t>MAR</t>
  </si>
  <si>
    <t>APR</t>
  </si>
  <si>
    <t>JUN</t>
  </si>
  <si>
    <t>MONTHd</t>
  </si>
  <si>
    <t>YYYY</t>
  </si>
  <si>
    <t>PERCENT WAIVED</t>
  </si>
  <si>
    <t>Victim Services (VOCA, SASP, FVPSA)</t>
  </si>
  <si>
    <t>Legal Assistance (VOCA)</t>
  </si>
  <si>
    <t>Mental Health (VOCA)</t>
  </si>
  <si>
    <t>Child Advocacy Center (VOCA)</t>
  </si>
  <si>
    <t>SUBAWARD FUNDING TYPE</t>
  </si>
  <si>
    <t>CDVSA SUBAWARD No.</t>
  </si>
  <si>
    <t>SUBAWARD AMOUNT</t>
  </si>
  <si>
    <t>YTD EXPENSES</t>
  </si>
  <si>
    <t>REIMBURSE AMNT</t>
  </si>
  <si>
    <t>YTD REIMBURSEMENTS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</si>
</sst>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_(&quot;$&quot;* #,##0_);_(&quot;$&quot;* \(#,##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18"/>
      <color theme="1"/>
      <name val="Calibri"/>
      <family val="2"/>
      <scheme val="minor"/>
    </font>
    <font>
      <sz val="22"/>
      <color theme="1"/>
      <name val="Calibri"/>
      <family val="2"/>
      <scheme val="minor"/>
    </font>
    <font>
      <sz val="11"/>
      <name val="Calibri"/>
      <family val="2"/>
      <scheme val="minor"/>
    </font>
    <font>
      <u/>
      <sz val="11"/>
      <color theme="10"/>
      <name val="Calibri"/>
      <family val="2"/>
      <scheme val="minor"/>
    </font>
    <font>
      <sz val="12"/>
      <color theme="1"/>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CC"/>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0" fillId="0" borderId="0" applyNumberFormat="0" applyFill="0" applyBorder="0" applyAlignment="0" applyProtection="0"/>
    <xf numFmtId="9" fontId="1" fillId="0" borderId="0" applyFont="0" applyFill="0" applyBorder="0" applyAlignment="0" applyProtection="0"/>
  </cellStyleXfs>
  <cellXfs count="192">
    <xf numFmtId="0" fontId="0" fillId="0" borderId="0" xfId="0"/>
    <xf numFmtId="0" fontId="0" fillId="0" borderId="0" xfId="0" applyProtection="1"/>
    <xf numFmtId="0" fontId="0" fillId="2" borderId="0" xfId="0" applyFill="1" applyProtection="1"/>
    <xf numFmtId="0" fontId="0" fillId="2" borderId="0" xfId="0" applyFill="1" applyBorder="1" applyProtection="1"/>
    <xf numFmtId="0" fontId="0" fillId="2" borderId="0" xfId="0" applyFill="1" applyBorder="1" applyAlignment="1" applyProtection="1"/>
    <xf numFmtId="0" fontId="6" fillId="2" borderId="0" xfId="0" applyFont="1" applyFill="1" applyBorder="1" applyAlignment="1" applyProtection="1"/>
    <xf numFmtId="0" fontId="6" fillId="4" borderId="2" xfId="0" applyFont="1" applyFill="1" applyBorder="1" applyAlignment="1" applyProtection="1">
      <alignment horizontal="center" vertical="center" wrapText="1"/>
    </xf>
    <xf numFmtId="0" fontId="5" fillId="2" borderId="0" xfId="0" applyFont="1" applyFill="1" applyAlignment="1" applyProtection="1">
      <alignment horizontal="left" vertical="top"/>
    </xf>
    <xf numFmtId="44" fontId="6" fillId="4" borderId="5" xfId="1" applyFont="1" applyFill="1" applyBorder="1" applyAlignment="1" applyProtection="1">
      <alignment horizontal="center"/>
    </xf>
    <xf numFmtId="0" fontId="6" fillId="4" borderId="5" xfId="0" applyFont="1" applyFill="1" applyBorder="1" applyAlignment="1" applyProtection="1">
      <alignment horizontal="center"/>
    </xf>
    <xf numFmtId="0" fontId="0" fillId="2" borderId="36" xfId="0" applyFill="1" applyBorder="1" applyProtection="1"/>
    <xf numFmtId="0" fontId="0" fillId="2" borderId="37" xfId="0" applyFill="1" applyBorder="1" applyProtection="1"/>
    <xf numFmtId="0" fontId="0" fillId="2" borderId="38" xfId="0" applyFill="1" applyBorder="1" applyProtection="1"/>
    <xf numFmtId="0" fontId="0" fillId="2" borderId="11" xfId="0" applyFill="1" applyBorder="1" applyProtection="1"/>
    <xf numFmtId="0" fontId="0" fillId="2" borderId="12" xfId="0" applyFill="1" applyBorder="1" applyProtection="1"/>
    <xf numFmtId="0" fontId="0" fillId="2" borderId="7" xfId="0" applyFill="1" applyBorder="1" applyProtection="1"/>
    <xf numFmtId="0" fontId="10" fillId="2" borderId="39" xfId="2" applyFill="1" applyBorder="1" applyAlignment="1" applyProtection="1"/>
    <xf numFmtId="0" fontId="0" fillId="2" borderId="39" xfId="0" applyFill="1" applyBorder="1" applyAlignment="1" applyProtection="1"/>
    <xf numFmtId="0" fontId="0" fillId="2" borderId="39" xfId="0" applyFill="1" applyBorder="1" applyProtection="1"/>
    <xf numFmtId="0" fontId="0" fillId="2" borderId="40" xfId="0" applyFill="1" applyBorder="1" applyProtection="1"/>
    <xf numFmtId="44" fontId="6" fillId="2" borderId="0" xfId="0" applyNumberFormat="1" applyFont="1" applyFill="1" applyBorder="1" applyAlignment="1" applyProtection="1">
      <alignment horizontal="center"/>
    </xf>
    <xf numFmtId="44" fontId="6" fillId="2" borderId="0" xfId="1" applyFont="1" applyFill="1" applyBorder="1" applyAlignment="1" applyProtection="1"/>
    <xf numFmtId="44" fontId="6" fillId="2" borderId="0" xfId="1" applyFont="1" applyFill="1" applyBorder="1" applyAlignment="1" applyProtection="1">
      <alignment horizontal="center"/>
    </xf>
    <xf numFmtId="0" fontId="8" fillId="2" borderId="0" xfId="0" applyFont="1" applyFill="1" applyBorder="1" applyAlignment="1" applyProtection="1">
      <alignment vertical="center"/>
    </xf>
    <xf numFmtId="0" fontId="2" fillId="2" borderId="0" xfId="0" applyFont="1" applyFill="1" applyBorder="1" applyAlignment="1" applyProtection="1"/>
    <xf numFmtId="44" fontId="0" fillId="0" borderId="0" xfId="1" applyFont="1" applyProtection="1"/>
    <xf numFmtId="44" fontId="0" fillId="0" borderId="0" xfId="0" applyNumberFormat="1" applyProtection="1"/>
    <xf numFmtId="164" fontId="3" fillId="0" borderId="16" xfId="0" applyNumberFormat="1" applyFont="1" applyFill="1" applyBorder="1" applyProtection="1">
      <protection locked="0"/>
    </xf>
    <xf numFmtId="0" fontId="0" fillId="0" borderId="5" xfId="0" applyFill="1" applyBorder="1" applyAlignment="1" applyProtection="1">
      <alignment horizontal="center"/>
    </xf>
    <xf numFmtId="0" fontId="2" fillId="0" borderId="0" xfId="0" applyFont="1"/>
    <xf numFmtId="49" fontId="11" fillId="0" borderId="0" xfId="0" applyNumberFormat="1" applyFont="1" applyAlignment="1">
      <alignment horizontal="center"/>
    </xf>
    <xf numFmtId="49" fontId="11" fillId="0" borderId="45" xfId="0" applyNumberFormat="1" applyFont="1" applyBorder="1" applyAlignment="1">
      <alignment horizontal="center"/>
    </xf>
    <xf numFmtId="49" fontId="11" fillId="0" borderId="46" xfId="0" applyNumberFormat="1" applyFont="1" applyBorder="1" applyAlignment="1">
      <alignment horizontal="center"/>
    </xf>
    <xf numFmtId="14" fontId="0" fillId="0" borderId="0" xfId="0" applyNumberFormat="1"/>
    <xf numFmtId="49" fontId="11" fillId="0" borderId="0" xfId="0" applyNumberFormat="1" applyFont="1" applyBorder="1" applyAlignment="1">
      <alignment horizontal="center"/>
    </xf>
    <xf numFmtId="0" fontId="0" fillId="2" borderId="0" xfId="0" applyFill="1" applyBorder="1" applyAlignment="1" applyProtection="1">
      <alignment horizontal="center"/>
    </xf>
    <xf numFmtId="0" fontId="6" fillId="4" borderId="24" xfId="0" applyFont="1" applyFill="1" applyBorder="1" applyAlignment="1" applyProtection="1">
      <alignment horizontal="center"/>
    </xf>
    <xf numFmtId="0" fontId="0" fillId="0" borderId="0" xfId="0" applyFont="1"/>
    <xf numFmtId="0" fontId="0" fillId="0" borderId="3" xfId="0" applyFont="1" applyFill="1" applyBorder="1" applyAlignment="1" applyProtection="1">
      <alignment wrapText="1"/>
    </xf>
    <xf numFmtId="0" fontId="0" fillId="2" borderId="22" xfId="0" applyFill="1" applyBorder="1" applyProtection="1"/>
    <xf numFmtId="0" fontId="5" fillId="2" borderId="14" xfId="0" applyFont="1" applyFill="1" applyBorder="1" applyAlignment="1" applyProtection="1">
      <alignment horizontal="left" vertical="top"/>
    </xf>
    <xf numFmtId="44" fontId="6" fillId="4" borderId="29" xfId="1" applyFont="1" applyFill="1" applyBorder="1" applyAlignment="1" applyProtection="1">
      <alignment horizontal="center"/>
    </xf>
    <xf numFmtId="0" fontId="0" fillId="0" borderId="29" xfId="0" applyFill="1" applyBorder="1" applyAlignment="1" applyProtection="1">
      <alignment horizontal="center"/>
    </xf>
    <xf numFmtId="0" fontId="0" fillId="0" borderId="30" xfId="0" applyFill="1" applyBorder="1" applyAlignment="1" applyProtection="1">
      <alignment horizontal="center"/>
    </xf>
    <xf numFmtId="0" fontId="11" fillId="0" borderId="11" xfId="0" applyFont="1" applyBorder="1" applyAlignment="1" applyProtection="1">
      <alignment horizontal="center"/>
    </xf>
    <xf numFmtId="10" fontId="11" fillId="0" borderId="33" xfId="3" applyNumberFormat="1" applyFont="1" applyBorder="1" applyProtection="1"/>
    <xf numFmtId="0" fontId="2" fillId="8" borderId="1" xfId="0" applyFont="1" applyFill="1" applyBorder="1" applyAlignment="1" applyProtection="1">
      <alignment horizontal="center"/>
    </xf>
    <xf numFmtId="0" fontId="2" fillId="8" borderId="2" xfId="0" applyFont="1" applyFill="1" applyBorder="1" applyAlignment="1" applyProtection="1">
      <alignment horizontal="center"/>
    </xf>
    <xf numFmtId="0" fontId="2" fillId="8" borderId="3" xfId="0" applyFont="1" applyFill="1" applyBorder="1" applyAlignment="1" applyProtection="1">
      <alignment horizontal="center"/>
    </xf>
    <xf numFmtId="14" fontId="0" fillId="6" borderId="5" xfId="0" applyNumberFormat="1" applyFill="1" applyBorder="1" applyAlignment="1" applyProtection="1">
      <alignment horizontal="center"/>
    </xf>
    <xf numFmtId="0" fontId="0" fillId="6" borderId="5" xfId="0" applyFill="1" applyBorder="1" applyAlignment="1" applyProtection="1">
      <alignment horizontal="center"/>
    </xf>
    <xf numFmtId="14" fontId="0" fillId="0" borderId="5" xfId="0" applyNumberFormat="1" applyBorder="1" applyAlignment="1" applyProtection="1">
      <alignment horizontal="center"/>
    </xf>
    <xf numFmtId="0" fontId="0" fillId="0" borderId="5" xfId="0" applyBorder="1" applyAlignment="1" applyProtection="1">
      <alignment horizontal="center"/>
    </xf>
    <xf numFmtId="0" fontId="2" fillId="7" borderId="5" xfId="0" applyFont="1" applyFill="1" applyBorder="1" applyAlignment="1" applyProtection="1">
      <alignment horizontal="center"/>
    </xf>
    <xf numFmtId="0" fontId="0" fillId="2" borderId="0" xfId="0" applyFill="1" applyBorder="1" applyAlignment="1" applyProtection="1">
      <alignment horizontal="left"/>
    </xf>
    <xf numFmtId="0" fontId="10" fillId="2" borderId="0" xfId="2" applyFill="1" applyBorder="1" applyAlignment="1" applyProtection="1">
      <alignment horizontal="left"/>
    </xf>
    <xf numFmtId="0" fontId="0" fillId="2" borderId="37" xfId="0" applyFill="1" applyBorder="1" applyAlignment="1" applyProtection="1">
      <alignment horizontal="left"/>
    </xf>
    <xf numFmtId="0" fontId="6" fillId="0" borderId="0" xfId="0" applyFont="1" applyBorder="1" applyAlignment="1" applyProtection="1">
      <alignment horizontal="center"/>
    </xf>
    <xf numFmtId="0" fontId="6" fillId="4" borderId="1" xfId="0" applyFont="1" applyFill="1" applyBorder="1" applyAlignment="1" applyProtection="1">
      <alignment horizontal="center"/>
    </xf>
    <xf numFmtId="0" fontId="6" fillId="4" borderId="2" xfId="0" applyFont="1" applyFill="1" applyBorder="1" applyAlignment="1" applyProtection="1">
      <alignment horizontal="center"/>
    </xf>
    <xf numFmtId="0" fontId="6" fillId="4" borderId="3" xfId="0" applyFont="1" applyFill="1" applyBorder="1" applyAlignment="1" applyProtection="1">
      <alignment horizontal="center"/>
    </xf>
    <xf numFmtId="0" fontId="11" fillId="0" borderId="1" xfId="0" applyFont="1" applyBorder="1" applyAlignment="1" applyProtection="1">
      <alignment horizontal="center"/>
    </xf>
    <xf numFmtId="0" fontId="11" fillId="0" borderId="3" xfId="0" applyFont="1" applyBorder="1" applyAlignment="1" applyProtection="1">
      <alignment horizontal="center"/>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2" fillId="4" borderId="1" xfId="0" applyFont="1" applyFill="1" applyBorder="1" applyAlignment="1" applyProtection="1">
      <alignment horizontal="center" wrapText="1"/>
    </xf>
    <xf numFmtId="0" fontId="2" fillId="4" borderId="2" xfId="0" applyFont="1" applyFill="1" applyBorder="1" applyAlignment="1" applyProtection="1">
      <alignment horizontal="center" wrapText="1"/>
    </xf>
    <xf numFmtId="0" fontId="2" fillId="4" borderId="3" xfId="0" applyFont="1" applyFill="1" applyBorder="1" applyAlignment="1" applyProtection="1">
      <alignment horizontal="center" wrapText="1"/>
    </xf>
    <xf numFmtId="0" fontId="2" fillId="4" borderId="1" xfId="0" applyFont="1" applyFill="1" applyBorder="1" applyAlignment="1" applyProtection="1">
      <alignment horizontal="center"/>
    </xf>
    <xf numFmtId="0" fontId="2" fillId="4" borderId="2" xfId="0" applyFont="1" applyFill="1" applyBorder="1" applyAlignment="1" applyProtection="1">
      <alignment horizontal="center"/>
    </xf>
    <xf numFmtId="0" fontId="2" fillId="4" borderId="3" xfId="0" applyFont="1" applyFill="1" applyBorder="1" applyAlignment="1" applyProtection="1">
      <alignment horizontal="center"/>
    </xf>
    <xf numFmtId="0" fontId="11" fillId="0" borderId="35" xfId="0" applyFont="1" applyBorder="1" applyAlignment="1" applyProtection="1">
      <alignment horizontal="center"/>
    </xf>
    <xf numFmtId="0" fontId="11" fillId="0" borderId="23" xfId="0" applyFont="1" applyBorder="1" applyAlignment="1" applyProtection="1">
      <alignment horizontal="center"/>
    </xf>
    <xf numFmtId="0" fontId="2" fillId="5" borderId="1" xfId="0" applyFont="1" applyFill="1" applyBorder="1" applyAlignment="1" applyProtection="1">
      <alignment horizontal="center"/>
    </xf>
    <xf numFmtId="0" fontId="2" fillId="5" borderId="2" xfId="0" applyFont="1" applyFill="1" applyBorder="1" applyAlignment="1" applyProtection="1">
      <alignment horizontal="center"/>
    </xf>
    <xf numFmtId="0" fontId="2" fillId="5" borderId="3" xfId="0" applyFont="1" applyFill="1" applyBorder="1" applyAlignment="1" applyProtection="1">
      <alignment horizontal="center"/>
    </xf>
    <xf numFmtId="0" fontId="6" fillId="4" borderId="33" xfId="0" applyFont="1" applyFill="1" applyBorder="1" applyAlignment="1" applyProtection="1">
      <alignment horizontal="center"/>
    </xf>
    <xf numFmtId="0" fontId="6" fillId="4" borderId="44" xfId="0" applyFont="1" applyFill="1" applyBorder="1" applyAlignment="1" applyProtection="1">
      <alignment horizontal="center"/>
    </xf>
    <xf numFmtId="165" fontId="11" fillId="3" borderId="43" xfId="0" applyNumberFormat="1" applyFont="1" applyFill="1" applyBorder="1" applyAlignment="1" applyProtection="1">
      <alignment horizontal="center"/>
      <protection locked="0"/>
    </xf>
    <xf numFmtId="165" fontId="11" fillId="3" borderId="33" xfId="0" applyNumberFormat="1" applyFont="1" applyFill="1" applyBorder="1" applyAlignment="1" applyProtection="1">
      <alignment horizontal="center"/>
      <protection locked="0"/>
    </xf>
    <xf numFmtId="165" fontId="11" fillId="0" borderId="33" xfId="0" applyNumberFormat="1" applyFont="1" applyBorder="1" applyAlignment="1" applyProtection="1">
      <alignment horizontal="center"/>
    </xf>
    <xf numFmtId="165" fontId="11" fillId="0" borderId="44" xfId="0" applyNumberFormat="1" applyFont="1" applyBorder="1" applyAlignment="1" applyProtection="1">
      <alignment horizontal="center"/>
    </xf>
    <xf numFmtId="44" fontId="11" fillId="0" borderId="33" xfId="0" applyNumberFormat="1" applyFont="1" applyBorder="1" applyAlignment="1" applyProtection="1">
      <alignment horizontal="center"/>
      <protection locked="0"/>
    </xf>
    <xf numFmtId="9" fontId="11" fillId="0" borderId="33" xfId="3" applyFont="1" applyBorder="1" applyAlignment="1" applyProtection="1">
      <alignment horizontal="center"/>
      <protection locked="0"/>
    </xf>
    <xf numFmtId="9" fontId="11" fillId="0" borderId="34" xfId="3" applyFont="1" applyBorder="1" applyAlignment="1" applyProtection="1">
      <alignment horizontal="center"/>
      <protection locked="0"/>
    </xf>
    <xf numFmtId="0" fontId="11" fillId="0" borderId="1" xfId="0" applyFont="1" applyFill="1" applyBorder="1" applyAlignment="1" applyProtection="1">
      <alignment horizontal="right" wrapText="1"/>
      <protection locked="0"/>
    </xf>
    <xf numFmtId="0" fontId="11" fillId="0" borderId="2" xfId="0" applyFont="1" applyFill="1" applyBorder="1" applyAlignment="1" applyProtection="1">
      <alignment horizontal="right" wrapText="1"/>
      <protection locked="0"/>
    </xf>
    <xf numFmtId="0" fontId="3" fillId="0" borderId="6" xfId="0" applyFont="1" applyBorder="1" applyAlignment="1" applyProtection="1">
      <alignment horizontal="left"/>
    </xf>
    <xf numFmtId="0" fontId="3" fillId="0" borderId="10" xfId="0" applyFont="1" applyBorder="1" applyAlignment="1" applyProtection="1">
      <alignment horizontal="left"/>
    </xf>
    <xf numFmtId="44" fontId="11" fillId="9" borderId="0" xfId="1" applyFont="1" applyFill="1" applyBorder="1" applyAlignment="1" applyProtection="1">
      <alignment horizontal="right"/>
      <protection locked="0"/>
    </xf>
    <xf numFmtId="0" fontId="6" fillId="5" borderId="1"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 xfId="0" applyFont="1" applyFill="1" applyBorder="1" applyAlignment="1" applyProtection="1">
      <alignment horizontal="center"/>
    </xf>
    <xf numFmtId="0" fontId="11" fillId="0" borderId="6"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1" xfId="0" applyFont="1" applyBorder="1" applyAlignment="1" applyProtection="1">
      <alignment horizontal="center" wrapText="1"/>
      <protection locked="0"/>
    </xf>
    <xf numFmtId="0" fontId="11" fillId="0" borderId="2" xfId="0" applyFont="1" applyBorder="1" applyAlignment="1" applyProtection="1">
      <alignment horizontal="center" wrapText="1"/>
      <protection locked="0"/>
    </xf>
    <xf numFmtId="0" fontId="11" fillId="0" borderId="3" xfId="0" applyFont="1" applyBorder="1" applyAlignment="1" applyProtection="1">
      <alignment horizontal="center" wrapText="1"/>
      <protection locked="0"/>
    </xf>
    <xf numFmtId="0" fontId="2" fillId="4" borderId="17" xfId="0" applyFont="1" applyFill="1" applyBorder="1" applyAlignment="1" applyProtection="1">
      <alignment horizontal="center"/>
    </xf>
    <xf numFmtId="0" fontId="2" fillId="4" borderId="18" xfId="0" applyFont="1" applyFill="1" applyBorder="1" applyAlignment="1" applyProtection="1">
      <alignment horizontal="center"/>
    </xf>
    <xf numFmtId="164" fontId="11" fillId="0" borderId="19" xfId="0" applyNumberFormat="1" applyFont="1" applyBorder="1" applyAlignment="1" applyProtection="1">
      <alignment horizontal="center" vertical="center"/>
      <protection locked="0"/>
    </xf>
    <xf numFmtId="164" fontId="11" fillId="0" borderId="20" xfId="0" applyNumberFormat="1" applyFont="1" applyBorder="1" applyAlignment="1" applyProtection="1">
      <alignment horizontal="center" vertical="center"/>
      <protection locked="0"/>
    </xf>
    <xf numFmtId="164" fontId="11" fillId="0" borderId="21" xfId="0" applyNumberFormat="1" applyFont="1" applyBorder="1" applyAlignment="1" applyProtection="1">
      <alignment horizontal="center" vertical="center"/>
      <protection locked="0"/>
    </xf>
    <xf numFmtId="164" fontId="11" fillId="0" borderId="22" xfId="0" applyNumberFormat="1" applyFont="1" applyBorder="1" applyAlignment="1" applyProtection="1">
      <alignment horizontal="center" vertical="center"/>
      <protection locked="0"/>
    </xf>
    <xf numFmtId="164" fontId="11" fillId="0" borderId="19" xfId="0" applyNumberFormat="1" applyFont="1" applyBorder="1" applyAlignment="1" applyProtection="1">
      <alignment horizontal="center" vertical="center"/>
    </xf>
    <xf numFmtId="164" fontId="11" fillId="0" borderId="20" xfId="0" applyNumberFormat="1" applyFont="1" applyBorder="1" applyAlignment="1" applyProtection="1">
      <alignment horizontal="center" vertical="center"/>
    </xf>
    <xf numFmtId="164" fontId="11" fillId="0" borderId="21" xfId="0" applyNumberFormat="1" applyFont="1" applyBorder="1" applyAlignment="1" applyProtection="1">
      <alignment horizontal="center" vertical="center"/>
    </xf>
    <xf numFmtId="164" fontId="11" fillId="0" borderId="22" xfId="0" applyNumberFormat="1" applyFont="1" applyBorder="1" applyAlignment="1" applyProtection="1">
      <alignment horizontal="center" vertical="center"/>
    </xf>
    <xf numFmtId="44" fontId="11" fillId="0" borderId="6" xfId="1" applyFont="1" applyBorder="1" applyAlignment="1" applyProtection="1">
      <alignment horizontal="right"/>
    </xf>
    <xf numFmtId="44" fontId="11" fillId="0" borderId="10" xfId="1" applyFont="1" applyBorder="1" applyAlignment="1" applyProtection="1">
      <alignment horizontal="right"/>
    </xf>
    <xf numFmtId="0" fontId="3" fillId="0" borderId="15" xfId="0" applyFont="1" applyBorder="1" applyAlignment="1" applyProtection="1">
      <alignment horizontal="left"/>
    </xf>
    <xf numFmtId="0" fontId="3" fillId="0" borderId="14" xfId="0" applyFont="1" applyBorder="1" applyAlignment="1" applyProtection="1">
      <alignment horizontal="left"/>
    </xf>
    <xf numFmtId="44" fontId="11" fillId="0" borderId="15" xfId="1" applyFont="1" applyBorder="1" applyAlignment="1" applyProtection="1">
      <alignment horizontal="right"/>
    </xf>
    <xf numFmtId="44" fontId="11" fillId="0" borderId="14" xfId="1" applyFont="1" applyBorder="1" applyAlignment="1" applyProtection="1">
      <alignment horizontal="right"/>
    </xf>
    <xf numFmtId="0" fontId="6" fillId="4" borderId="1" xfId="0" applyFont="1" applyFill="1" applyBorder="1" applyAlignment="1" applyProtection="1">
      <alignment horizontal="right"/>
    </xf>
    <xf numFmtId="0" fontId="6" fillId="4" borderId="2" xfId="0" applyFont="1" applyFill="1" applyBorder="1" applyAlignment="1" applyProtection="1">
      <alignment horizontal="right"/>
    </xf>
    <xf numFmtId="44" fontId="11" fillId="0" borderId="2" xfId="0" applyNumberFormat="1" applyFont="1" applyBorder="1" applyAlignment="1" applyProtection="1">
      <alignment horizontal="right"/>
    </xf>
    <xf numFmtId="44" fontId="11" fillId="0" borderId="2" xfId="1" applyFont="1" applyFill="1" applyBorder="1" applyAlignment="1" applyProtection="1">
      <alignment horizontal="right"/>
    </xf>
    <xf numFmtId="44" fontId="11" fillId="0" borderId="2" xfId="1" applyFont="1" applyBorder="1" applyAlignment="1" applyProtection="1">
      <alignment horizontal="right"/>
    </xf>
    <xf numFmtId="44" fontId="11" fillId="0" borderId="3" xfId="1" applyFont="1" applyBorder="1" applyAlignment="1" applyProtection="1">
      <alignment horizontal="right"/>
    </xf>
    <xf numFmtId="0" fontId="3" fillId="0" borderId="21" xfId="0" applyFont="1" applyBorder="1" applyAlignment="1" applyProtection="1">
      <alignment horizontal="left"/>
    </xf>
    <xf numFmtId="0" fontId="3" fillId="0" borderId="22" xfId="0" applyFont="1" applyBorder="1" applyAlignment="1" applyProtection="1">
      <alignment horizontal="left"/>
    </xf>
    <xf numFmtId="44" fontId="11" fillId="0" borderId="21" xfId="1" applyFont="1" applyBorder="1" applyAlignment="1" applyProtection="1">
      <alignment horizontal="right"/>
    </xf>
    <xf numFmtId="44" fontId="11" fillId="0" borderId="22" xfId="1" applyFont="1" applyBorder="1" applyAlignment="1" applyProtection="1">
      <alignment horizontal="right"/>
    </xf>
    <xf numFmtId="0" fontId="0" fillId="2" borderId="0" xfId="0" applyFill="1" applyAlignment="1" applyProtection="1">
      <alignment horizontal="center"/>
    </xf>
    <xf numFmtId="0" fontId="0" fillId="0" borderId="16"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5" fillId="2" borderId="4" xfId="0" applyFont="1" applyFill="1" applyBorder="1" applyAlignment="1" applyProtection="1">
      <alignment horizontal="left" vertical="top"/>
    </xf>
    <xf numFmtId="49" fontId="4" fillId="0" borderId="6" xfId="0" applyNumberFormat="1" applyFont="1" applyBorder="1" applyAlignment="1" applyProtection="1">
      <alignment horizontal="left" vertical="center" wrapText="1"/>
    </xf>
    <xf numFmtId="49" fontId="4" fillId="0" borderId="4" xfId="0" applyNumberFormat="1" applyFont="1" applyBorder="1" applyAlignment="1" applyProtection="1">
      <alignment horizontal="left" vertical="center" wrapText="1"/>
    </xf>
    <xf numFmtId="49" fontId="4" fillId="0" borderId="10" xfId="0" applyNumberFormat="1" applyFont="1" applyBorder="1" applyAlignment="1" applyProtection="1">
      <alignment horizontal="left" vertical="center" wrapText="1"/>
    </xf>
    <xf numFmtId="49" fontId="4" fillId="0" borderId="15" xfId="0" applyNumberFormat="1" applyFont="1" applyBorder="1" applyAlignment="1" applyProtection="1">
      <alignment horizontal="left" vertical="center" wrapText="1"/>
    </xf>
    <xf numFmtId="49" fontId="4" fillId="0" borderId="0" xfId="0" applyNumberFormat="1" applyFont="1" applyBorder="1" applyAlignment="1" applyProtection="1">
      <alignment horizontal="left" vertical="center" wrapText="1"/>
    </xf>
    <xf numFmtId="49" fontId="4" fillId="0" borderId="14" xfId="0" applyNumberFormat="1" applyFont="1" applyBorder="1" applyAlignment="1" applyProtection="1">
      <alignment horizontal="left" vertical="center" wrapText="1"/>
    </xf>
    <xf numFmtId="49" fontId="4" fillId="0" borderId="21" xfId="0" applyNumberFormat="1" applyFont="1" applyBorder="1" applyAlignment="1" applyProtection="1">
      <alignment horizontal="left" vertical="center" wrapText="1"/>
    </xf>
    <xf numFmtId="49" fontId="4" fillId="0" borderId="16" xfId="0" applyNumberFormat="1" applyFont="1" applyBorder="1" applyAlignment="1" applyProtection="1">
      <alignment horizontal="left" vertical="center" wrapText="1"/>
    </xf>
    <xf numFmtId="49" fontId="4" fillId="0" borderId="22" xfId="0" applyNumberFormat="1" applyFont="1" applyBorder="1" applyAlignment="1" applyProtection="1">
      <alignment horizontal="left" vertical="center" wrapText="1"/>
    </xf>
    <xf numFmtId="49" fontId="2" fillId="4" borderId="24" xfId="0" applyNumberFormat="1" applyFont="1" applyFill="1" applyBorder="1" applyAlignment="1" applyProtection="1">
      <alignment horizontal="center"/>
    </xf>
    <xf numFmtId="49" fontId="2" fillId="4" borderId="25" xfId="0" applyNumberFormat="1" applyFont="1" applyFill="1" applyBorder="1" applyAlignment="1" applyProtection="1">
      <alignment horizontal="center"/>
    </xf>
    <xf numFmtId="49" fontId="2" fillId="4" borderId="26" xfId="0" applyNumberFormat="1" applyFont="1" applyFill="1" applyBorder="1" applyAlignment="1" applyProtection="1">
      <alignment horizontal="center"/>
    </xf>
    <xf numFmtId="44" fontId="7" fillId="0" borderId="27" xfId="0" applyNumberFormat="1" applyFont="1" applyBorder="1" applyAlignment="1" applyProtection="1">
      <alignment horizontal="center"/>
    </xf>
    <xf numFmtId="0" fontId="7" fillId="0" borderId="13" xfId="0" applyFont="1" applyBorder="1" applyAlignment="1" applyProtection="1">
      <alignment horizontal="center"/>
    </xf>
    <xf numFmtId="0" fontId="7" fillId="0" borderId="28" xfId="0" applyFont="1" applyBorder="1" applyAlignment="1" applyProtection="1">
      <alignment horizontal="center"/>
    </xf>
    <xf numFmtId="0" fontId="7" fillId="0" borderId="32" xfId="0" applyFont="1" applyBorder="1" applyAlignment="1" applyProtection="1">
      <alignment horizontal="center"/>
    </xf>
    <xf numFmtId="0" fontId="7" fillId="0" borderId="30" xfId="0" applyFont="1" applyBorder="1" applyAlignment="1" applyProtection="1">
      <alignment horizontal="center"/>
    </xf>
    <xf numFmtId="0" fontId="7" fillId="0" borderId="31" xfId="0" applyFont="1" applyBorder="1" applyAlignment="1" applyProtection="1">
      <alignment horizontal="center"/>
    </xf>
    <xf numFmtId="0" fontId="3" fillId="2" borderId="4" xfId="0" applyFont="1" applyFill="1" applyBorder="1" applyAlignment="1" applyProtection="1">
      <alignment horizontal="center"/>
    </xf>
    <xf numFmtId="0" fontId="9" fillId="0" borderId="16" xfId="0" applyFont="1" applyFill="1" applyBorder="1" applyAlignment="1" applyProtection="1">
      <alignment horizontal="center"/>
      <protection locked="0"/>
    </xf>
    <xf numFmtId="0" fontId="0" fillId="2" borderId="0" xfId="0" applyFill="1" applyBorder="1" applyAlignment="1" applyProtection="1">
      <alignment horizontal="center"/>
    </xf>
    <xf numFmtId="0" fontId="0" fillId="2" borderId="21" xfId="0" applyFill="1" applyBorder="1" applyAlignment="1" applyProtection="1">
      <alignment horizontal="left"/>
    </xf>
    <xf numFmtId="0" fontId="0" fillId="2" borderId="16" xfId="0" applyFill="1" applyBorder="1" applyAlignment="1" applyProtection="1">
      <alignment horizontal="left"/>
    </xf>
    <xf numFmtId="0" fontId="5" fillId="2" borderId="6" xfId="0" applyFont="1" applyFill="1" applyBorder="1" applyAlignment="1" applyProtection="1">
      <alignment horizontal="left" vertical="top"/>
    </xf>
    <xf numFmtId="0" fontId="3" fillId="2" borderId="21" xfId="0" applyFont="1" applyFill="1" applyBorder="1" applyAlignment="1" applyProtection="1">
      <alignment horizontal="center"/>
    </xf>
    <xf numFmtId="0" fontId="3" fillId="2" borderId="16" xfId="0" applyFont="1" applyFill="1" applyBorder="1" applyAlignment="1" applyProtection="1">
      <alignment horizontal="center"/>
    </xf>
    <xf numFmtId="0" fontId="3" fillId="2" borderId="22" xfId="0" applyFont="1" applyFill="1" applyBorder="1" applyAlignment="1" applyProtection="1">
      <alignment horizontal="center"/>
    </xf>
    <xf numFmtId="0" fontId="0" fillId="5" borderId="1" xfId="0" applyFill="1" applyBorder="1" applyAlignment="1" applyProtection="1">
      <alignment horizontal="center"/>
    </xf>
    <xf numFmtId="0" fontId="0" fillId="5" borderId="2" xfId="0" applyFill="1" applyBorder="1" applyAlignment="1" applyProtection="1">
      <alignment horizontal="center"/>
    </xf>
    <xf numFmtId="0" fontId="0" fillId="5" borderId="3" xfId="0" applyFill="1" applyBorder="1" applyAlignment="1" applyProtection="1">
      <alignment horizontal="center"/>
    </xf>
    <xf numFmtId="0" fontId="0" fillId="2" borderId="6" xfId="0" applyFill="1" applyBorder="1" applyAlignment="1" applyProtection="1">
      <alignment horizontal="center"/>
    </xf>
    <xf numFmtId="0" fontId="0" fillId="2" borderId="4" xfId="0" applyFill="1" applyBorder="1" applyAlignment="1" applyProtection="1">
      <alignment horizontal="center"/>
    </xf>
    <xf numFmtId="0" fontId="0" fillId="2" borderId="10" xfId="0" applyFill="1" applyBorder="1" applyAlignment="1" applyProtection="1">
      <alignment horizontal="center"/>
    </xf>
    <xf numFmtId="0" fontId="0" fillId="2" borderId="15" xfId="0" applyFill="1" applyBorder="1" applyAlignment="1" applyProtection="1">
      <alignment horizontal="center"/>
    </xf>
    <xf numFmtId="0" fontId="0" fillId="2" borderId="14" xfId="0" applyFill="1" applyBorder="1" applyAlignment="1" applyProtection="1">
      <alignment horizontal="center"/>
    </xf>
    <xf numFmtId="0" fontId="6" fillId="4" borderId="8" xfId="0" applyFont="1" applyFill="1" applyBorder="1" applyAlignment="1" applyProtection="1">
      <alignment horizontal="center"/>
    </xf>
    <xf numFmtId="0" fontId="6" fillId="4" borderId="47" xfId="0" applyFont="1" applyFill="1" applyBorder="1" applyAlignment="1" applyProtection="1">
      <alignment horizontal="center"/>
    </xf>
    <xf numFmtId="0" fontId="0" fillId="0" borderId="49" xfId="0" applyFill="1" applyBorder="1" applyAlignment="1" applyProtection="1">
      <alignment horizontal="center"/>
    </xf>
    <xf numFmtId="0" fontId="0" fillId="0" borderId="50" xfId="0" applyFill="1" applyBorder="1" applyAlignment="1" applyProtection="1">
      <alignment horizontal="center"/>
    </xf>
    <xf numFmtId="44" fontId="0" fillId="0" borderId="49" xfId="0" applyNumberFormat="1" applyBorder="1" applyAlignment="1" applyProtection="1">
      <alignment horizontal="center"/>
    </xf>
    <xf numFmtId="44" fontId="0" fillId="0" borderId="51" xfId="0" applyNumberFormat="1" applyBorder="1" applyAlignment="1" applyProtection="1">
      <alignment horizontal="center"/>
    </xf>
    <xf numFmtId="0" fontId="6" fillId="4" borderId="17" xfId="0" applyFont="1" applyFill="1" applyBorder="1" applyAlignment="1" applyProtection="1">
      <alignment horizontal="center"/>
    </xf>
    <xf numFmtId="0" fontId="6" fillId="4" borderId="42" xfId="0" applyFont="1" applyFill="1" applyBorder="1" applyAlignment="1" applyProtection="1">
      <alignment horizontal="center"/>
    </xf>
    <xf numFmtId="44" fontId="6" fillId="4" borderId="41" xfId="1" applyFont="1" applyFill="1" applyBorder="1" applyAlignment="1" applyProtection="1">
      <alignment horizontal="center"/>
    </xf>
    <xf numFmtId="44" fontId="6" fillId="4" borderId="42" xfId="1" applyFont="1" applyFill="1" applyBorder="1" applyAlignment="1" applyProtection="1">
      <alignment horizontal="center"/>
    </xf>
    <xf numFmtId="0" fontId="8" fillId="0" borderId="19"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48" xfId="0" applyFont="1" applyFill="1" applyBorder="1" applyAlignment="1" applyProtection="1">
      <alignment horizontal="center" vertical="center"/>
    </xf>
    <xf numFmtId="0" fontId="0" fillId="0" borderId="8" xfId="0" applyFill="1" applyBorder="1" applyAlignment="1" applyProtection="1">
      <alignment horizontal="center"/>
    </xf>
    <xf numFmtId="0" fontId="0" fillId="0" borderId="9" xfId="0" applyFill="1" applyBorder="1" applyAlignment="1" applyProtection="1">
      <alignment horizontal="center"/>
    </xf>
    <xf numFmtId="0" fontId="6" fillId="4" borderId="9" xfId="0" applyFont="1" applyFill="1" applyBorder="1" applyAlignment="1" applyProtection="1">
      <alignment horizontal="center"/>
    </xf>
    <xf numFmtId="44" fontId="6" fillId="4" borderId="41" xfId="0" applyNumberFormat="1" applyFont="1" applyFill="1" applyBorder="1" applyAlignment="1" applyProtection="1">
      <alignment horizontal="center"/>
    </xf>
    <xf numFmtId="44" fontId="6" fillId="4" borderId="42" xfId="0" applyNumberFormat="1" applyFont="1" applyFill="1" applyBorder="1" applyAlignment="1" applyProtection="1">
      <alignment horizontal="center"/>
    </xf>
  </cellXfs>
  <cellStyles count="4">
    <cellStyle name="Currency" xfId="1" builtinId="4"/>
    <cellStyle name="Hyperlink" xfId="2" builtinId="8"/>
    <cellStyle name="Normal" xfId="0" builtinId="0"/>
    <cellStyle name="Percent" xfId="3" builtinId="5"/>
  </cellStyles>
  <dxfs count="14">
    <dxf>
      <fill>
        <patternFill>
          <bgColor theme="0" tint="-0.24994659260841701"/>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79998168889431442"/>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patternFill>
      </fill>
    </dxf>
  </dxfs>
  <tableStyles count="0" defaultTableStyle="TableStyleMedium2" defaultPivotStyle="PivotStyleLight16"/>
  <colors>
    <mruColors>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22664</xdr:colOff>
      <xdr:row>43</xdr:row>
      <xdr:rowOff>76200</xdr:rowOff>
    </xdr:from>
    <xdr:to>
      <xdr:col>9</xdr:col>
      <xdr:colOff>571500</xdr:colOff>
      <xdr:row>58</xdr:row>
      <xdr:rowOff>123826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664" y="6353175"/>
          <a:ext cx="6463861" cy="2714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Reimbursement requests are due  the 15th calendar day following each monthly reporting period. I</a:t>
          </a:r>
          <a:r>
            <a:rPr lang="en-US" sz="1100" baseline="0">
              <a:solidFill>
                <a:schemeClr val="dk1"/>
              </a:solidFill>
              <a:effectLst/>
              <a:latin typeface="+mn-lt"/>
              <a:ea typeface="+mn-ea"/>
              <a:cs typeface="+mn-cs"/>
            </a:rPr>
            <a:t>f the 15th falls is a Saturday, Sunday, or holiday, then the due date is the following Monday. </a:t>
          </a:r>
          <a:r>
            <a:rPr lang="en-US" sz="1100">
              <a:solidFill>
                <a:schemeClr val="dk1"/>
              </a:solidFill>
              <a:effectLst/>
              <a:latin typeface="+mn-lt"/>
              <a:ea typeface="+mn-ea"/>
              <a:cs typeface="+mn-cs"/>
            </a:rPr>
            <a:t>All requests need to be signed, scanned and</a:t>
          </a:r>
          <a:r>
            <a:rPr lang="en-US" sz="1100" baseline="0">
              <a:solidFill>
                <a:schemeClr val="dk1"/>
              </a:solidFill>
              <a:effectLst/>
              <a:latin typeface="+mn-lt"/>
              <a:ea typeface="+mn-ea"/>
              <a:cs typeface="+mn-cs"/>
            </a:rPr>
            <a:t> emailed</a:t>
          </a:r>
          <a:r>
            <a:rPr lang="en-US" sz="1100">
              <a:solidFill>
                <a:schemeClr val="dk1"/>
              </a:solidFill>
              <a:effectLst/>
              <a:latin typeface="+mn-lt"/>
              <a:ea typeface="+mn-ea"/>
              <a:cs typeface="+mn-cs"/>
            </a:rPr>
            <a:t> to CDVSA.grants@alaska.gov. When requesting a reimbursement please select the designated month in cell "G3." Requests</a:t>
          </a:r>
          <a:r>
            <a:rPr lang="en-US" sz="1100" baseline="0">
              <a:solidFill>
                <a:schemeClr val="dk1"/>
              </a:solidFill>
              <a:effectLst/>
              <a:latin typeface="+mn-lt"/>
              <a:ea typeface="+mn-ea"/>
              <a:cs typeface="+mn-cs"/>
            </a:rPr>
            <a:t> are required to be submitted every month. If no reimburesment is being requested then a zero-dollar request needs to be submitted.</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When requesting reimbursements the same person cannot signing</a:t>
          </a:r>
          <a:r>
            <a:rPr lang="en-US" sz="1100" baseline="0">
              <a:solidFill>
                <a:schemeClr val="dk1"/>
              </a:solidFill>
              <a:effectLst/>
              <a:latin typeface="+mn-lt"/>
              <a:ea typeface="+mn-ea"/>
              <a:cs typeface="+mn-cs"/>
            </a:rPr>
            <a:t> cannot be the "preparer" and "authorizer." These must be two different people. The "authorizer" must also be an identified as an approved signer identified on CDVSA's "Authorizing Official Reporting Form".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Please allow three weeks for</a:t>
          </a:r>
          <a:r>
            <a:rPr lang="en-US" sz="1100" baseline="0">
              <a:solidFill>
                <a:schemeClr val="dk1"/>
              </a:solidFill>
              <a:effectLst/>
              <a:latin typeface="+mn-lt"/>
              <a:ea typeface="+mn-ea"/>
              <a:cs typeface="+mn-cs"/>
            </a:rPr>
            <a:t> payments to be made. CDVSA  processes requests within 3 to 5 business days following the 15th of every month.  Payment certification can take an additional 7 to 10 business days. Late submissions may be delayed and processed the following monthly scheduled reimbursement period. </a:t>
          </a:r>
          <a:endParaRPr lang="en-US" sz="105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meggie.stogner@alaska.gov" TargetMode="External"/><Relationship Id="rId7" Type="http://schemas.openxmlformats.org/officeDocument/2006/relationships/printerSettings" Target="../printerSettings/printerSettings1.bin"/><Relationship Id="rId2" Type="http://schemas.openxmlformats.org/officeDocument/2006/relationships/hyperlink" Target="mailto:marjorie.hamburger@alaska.gov" TargetMode="External"/><Relationship Id="rId1" Type="http://schemas.openxmlformats.org/officeDocument/2006/relationships/hyperlink" Target="mailto:ann.rausch@alaska.gov" TargetMode="External"/><Relationship Id="rId6" Type="http://schemas.openxmlformats.org/officeDocument/2006/relationships/hyperlink" Target="mailto:ella.nierra@alaska.gov" TargetMode="External"/><Relationship Id="rId5" Type="http://schemas.openxmlformats.org/officeDocument/2006/relationships/hyperlink" Target="mailto:kelly.gohl@alaska.gov" TargetMode="External"/><Relationship Id="rId4" Type="http://schemas.openxmlformats.org/officeDocument/2006/relationships/hyperlink" Target="mailto:marybeth.gagnon@alaska.gov"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J59"/>
  <sheetViews>
    <sheetView showWhiteSpace="0" view="pageLayout" zoomScaleNormal="100" workbookViewId="0">
      <selection activeCell="L50" sqref="L50"/>
    </sheetView>
  </sheetViews>
  <sheetFormatPr defaultColWidth="9.1796875" defaultRowHeight="14.5" x14ac:dyDescent="0.35"/>
  <cols>
    <col min="1" max="16384" width="9.1796875" style="1"/>
  </cols>
  <sheetData>
    <row r="1" spans="1:10" ht="15" thickBot="1" x14ac:dyDescent="0.4">
      <c r="A1" s="46" t="s">
        <v>71</v>
      </c>
      <c r="B1" s="47"/>
      <c r="C1" s="47"/>
      <c r="D1" s="47"/>
      <c r="E1" s="47"/>
      <c r="F1" s="47"/>
      <c r="G1" s="47"/>
      <c r="H1" s="47"/>
      <c r="I1" s="47"/>
      <c r="J1" s="48"/>
    </row>
    <row r="2" spans="1:10" ht="8.15" customHeight="1" x14ac:dyDescent="0.35">
      <c r="A2" s="2"/>
      <c r="B2" s="2"/>
      <c r="C2" s="2"/>
      <c r="D2" s="2"/>
      <c r="E2" s="2"/>
      <c r="F2" s="2"/>
      <c r="G2" s="2"/>
      <c r="H2" s="2"/>
      <c r="I2" s="2"/>
      <c r="J2" s="2"/>
    </row>
    <row r="3" spans="1:10" x14ac:dyDescent="0.35">
      <c r="A3" s="10"/>
      <c r="B3" s="56" t="s">
        <v>260</v>
      </c>
      <c r="C3" s="56"/>
      <c r="D3" s="56"/>
      <c r="E3" s="11"/>
      <c r="F3" s="11"/>
      <c r="G3" s="56" t="s">
        <v>26</v>
      </c>
      <c r="H3" s="56"/>
      <c r="I3" s="56"/>
      <c r="J3" s="12"/>
    </row>
    <row r="4" spans="1:10" ht="3.65" customHeight="1" x14ac:dyDescent="0.35">
      <c r="A4" s="13"/>
      <c r="B4" s="3"/>
      <c r="C4" s="3"/>
      <c r="D4" s="3"/>
      <c r="E4" s="3"/>
      <c r="F4" s="3"/>
      <c r="G4" s="3"/>
      <c r="H4" s="3"/>
      <c r="I4" s="3"/>
      <c r="J4" s="14"/>
    </row>
    <row r="5" spans="1:10" x14ac:dyDescent="0.35">
      <c r="A5" s="13"/>
      <c r="B5" s="54" t="s">
        <v>65</v>
      </c>
      <c r="C5" s="54"/>
      <c r="D5" s="54"/>
      <c r="E5" s="3"/>
      <c r="F5" s="3"/>
      <c r="G5" s="54" t="s">
        <v>66</v>
      </c>
      <c r="H5" s="54"/>
      <c r="I5" s="54"/>
      <c r="J5" s="14"/>
    </row>
    <row r="6" spans="1:10" ht="3.65" customHeight="1" x14ac:dyDescent="0.35">
      <c r="A6" s="13"/>
      <c r="B6" s="3"/>
      <c r="C6" s="3"/>
      <c r="D6" s="3"/>
      <c r="E6" s="3"/>
      <c r="F6" s="3"/>
      <c r="G6" s="3"/>
      <c r="H6" s="3"/>
      <c r="I6" s="3"/>
      <c r="J6" s="14"/>
    </row>
    <row r="7" spans="1:10" x14ac:dyDescent="0.35">
      <c r="A7" s="13"/>
      <c r="B7" s="54" t="s">
        <v>33</v>
      </c>
      <c r="C7" s="54"/>
      <c r="D7" s="54"/>
      <c r="E7" s="3"/>
      <c r="F7" s="3"/>
      <c r="G7" s="54" t="s">
        <v>27</v>
      </c>
      <c r="H7" s="54"/>
      <c r="I7" s="54"/>
      <c r="J7" s="14"/>
    </row>
    <row r="8" spans="1:10" ht="3.65" customHeight="1" x14ac:dyDescent="0.35">
      <c r="A8" s="13"/>
      <c r="B8" s="3"/>
      <c r="C8" s="3"/>
      <c r="D8" s="3"/>
      <c r="E8" s="3"/>
      <c r="F8" s="3"/>
      <c r="G8" s="3"/>
      <c r="H8" s="3"/>
      <c r="I8" s="3"/>
      <c r="J8" s="14"/>
    </row>
    <row r="9" spans="1:10" x14ac:dyDescent="0.35">
      <c r="A9" s="13"/>
      <c r="B9" s="55" t="s">
        <v>62</v>
      </c>
      <c r="C9" s="54"/>
      <c r="D9" s="54"/>
      <c r="E9" s="3"/>
      <c r="F9" s="3"/>
      <c r="G9" s="55" t="s">
        <v>28</v>
      </c>
      <c r="H9" s="54"/>
      <c r="I9" s="54"/>
      <c r="J9" s="14"/>
    </row>
    <row r="10" spans="1:10" ht="8.15" customHeight="1" x14ac:dyDescent="0.35">
      <c r="A10" s="13"/>
      <c r="B10" s="3"/>
      <c r="C10" s="3"/>
      <c r="D10" s="3"/>
      <c r="E10" s="3"/>
      <c r="F10" s="3"/>
      <c r="G10" s="3"/>
      <c r="H10" s="3"/>
      <c r="I10" s="3"/>
      <c r="J10" s="14"/>
    </row>
    <row r="11" spans="1:10" x14ac:dyDescent="0.35">
      <c r="A11" s="13"/>
      <c r="B11" s="54" t="s">
        <v>72</v>
      </c>
      <c r="C11" s="54"/>
      <c r="D11" s="54"/>
      <c r="E11" s="3"/>
      <c r="F11" s="3"/>
      <c r="G11" s="54" t="s">
        <v>68</v>
      </c>
      <c r="H11" s="54"/>
      <c r="I11" s="54"/>
      <c r="J11" s="14"/>
    </row>
    <row r="12" spans="1:10" ht="3.65" customHeight="1" x14ac:dyDescent="0.35">
      <c r="A12" s="13"/>
      <c r="B12" s="3"/>
      <c r="C12" s="3"/>
      <c r="D12" s="3"/>
      <c r="E12" s="3"/>
      <c r="F12" s="3"/>
      <c r="G12" s="3"/>
      <c r="H12" s="3"/>
      <c r="I12" s="3"/>
      <c r="J12" s="14"/>
    </row>
    <row r="13" spans="1:10" x14ac:dyDescent="0.35">
      <c r="A13" s="13"/>
      <c r="B13" s="54" t="s">
        <v>64</v>
      </c>
      <c r="C13" s="54"/>
      <c r="D13" s="54"/>
      <c r="E13" s="3"/>
      <c r="F13" s="3"/>
      <c r="G13" s="54" t="s">
        <v>67</v>
      </c>
      <c r="H13" s="54"/>
      <c r="I13" s="54"/>
      <c r="J13" s="14"/>
    </row>
    <row r="14" spans="1:10" ht="3.65" customHeight="1" x14ac:dyDescent="0.35">
      <c r="A14" s="13"/>
      <c r="B14" s="3"/>
      <c r="C14" s="3"/>
      <c r="D14" s="3"/>
      <c r="E14" s="3"/>
      <c r="F14" s="3"/>
      <c r="G14" s="3"/>
      <c r="H14" s="3"/>
      <c r="I14" s="3"/>
      <c r="J14" s="14"/>
    </row>
    <row r="15" spans="1:10" x14ac:dyDescent="0.35">
      <c r="A15" s="13"/>
      <c r="B15" s="54" t="s">
        <v>63</v>
      </c>
      <c r="C15" s="54"/>
      <c r="D15" s="54"/>
      <c r="E15" s="3"/>
      <c r="F15" s="3"/>
      <c r="G15" s="54" t="s">
        <v>29</v>
      </c>
      <c r="H15" s="54"/>
      <c r="I15" s="54"/>
      <c r="J15" s="14"/>
    </row>
    <row r="16" spans="1:10" ht="3.65" customHeight="1" x14ac:dyDescent="0.35">
      <c r="A16" s="13"/>
      <c r="B16" s="3"/>
      <c r="C16" s="3"/>
      <c r="D16" s="3"/>
      <c r="E16" s="3"/>
      <c r="F16" s="3"/>
      <c r="G16" s="3"/>
      <c r="H16" s="3"/>
      <c r="I16" s="3"/>
      <c r="J16" s="14"/>
    </row>
    <row r="17" spans="1:10" x14ac:dyDescent="0.35">
      <c r="A17" s="13"/>
      <c r="B17" s="55" t="s">
        <v>73</v>
      </c>
      <c r="C17" s="54"/>
      <c r="D17" s="54"/>
      <c r="E17" s="3"/>
      <c r="F17" s="3"/>
      <c r="G17" s="55" t="s">
        <v>30</v>
      </c>
      <c r="H17" s="54"/>
      <c r="I17" s="54"/>
      <c r="J17" s="14"/>
    </row>
    <row r="18" spans="1:10" ht="8.15" customHeight="1" x14ac:dyDescent="0.35">
      <c r="A18" s="13"/>
      <c r="B18" s="3"/>
      <c r="C18" s="3"/>
      <c r="D18" s="3"/>
      <c r="E18" s="3"/>
      <c r="F18" s="3"/>
      <c r="G18" s="3"/>
      <c r="H18" s="3"/>
      <c r="I18" s="3"/>
      <c r="J18" s="14"/>
    </row>
    <row r="19" spans="1:10" x14ac:dyDescent="0.35">
      <c r="A19" s="13"/>
      <c r="B19" s="4" t="s">
        <v>60</v>
      </c>
      <c r="C19" s="4"/>
      <c r="D19" s="4"/>
      <c r="E19" s="3"/>
      <c r="F19" s="3"/>
      <c r="G19" s="4" t="s">
        <v>69</v>
      </c>
      <c r="H19" s="4"/>
      <c r="I19" s="4"/>
      <c r="J19" s="14"/>
    </row>
    <row r="20" spans="1:10" ht="3.65" customHeight="1" x14ac:dyDescent="0.35">
      <c r="A20" s="13"/>
      <c r="B20" s="3"/>
      <c r="C20" s="3"/>
      <c r="D20" s="3"/>
      <c r="E20" s="3"/>
      <c r="F20" s="3"/>
      <c r="G20" s="3"/>
      <c r="H20" s="3"/>
      <c r="I20" s="3"/>
      <c r="J20" s="14"/>
    </row>
    <row r="21" spans="1:10" x14ac:dyDescent="0.35">
      <c r="A21" s="13"/>
      <c r="B21" s="4" t="s">
        <v>66</v>
      </c>
      <c r="C21" s="4"/>
      <c r="D21" s="4"/>
      <c r="E21" s="3"/>
      <c r="F21" s="3"/>
      <c r="G21" s="4" t="s">
        <v>70</v>
      </c>
      <c r="H21" s="4"/>
      <c r="I21" s="4"/>
      <c r="J21" s="14"/>
    </row>
    <row r="22" spans="1:10" ht="3.65" customHeight="1" x14ac:dyDescent="0.35">
      <c r="A22" s="13"/>
      <c r="B22" s="3"/>
      <c r="C22" s="3"/>
      <c r="D22" s="3"/>
      <c r="E22" s="3"/>
      <c r="F22" s="3"/>
      <c r="G22" s="3"/>
      <c r="H22" s="3"/>
      <c r="I22" s="3"/>
      <c r="J22" s="14"/>
    </row>
    <row r="23" spans="1:10" x14ac:dyDescent="0.35">
      <c r="A23" s="13"/>
      <c r="B23" s="4" t="s">
        <v>34</v>
      </c>
      <c r="C23" s="4"/>
      <c r="D23" s="4"/>
      <c r="E23" s="3"/>
      <c r="F23" s="3"/>
      <c r="G23" s="4" t="s">
        <v>31</v>
      </c>
      <c r="H23" s="4"/>
      <c r="I23" s="4"/>
      <c r="J23" s="14"/>
    </row>
    <row r="24" spans="1:10" ht="3.65" customHeight="1" x14ac:dyDescent="0.35">
      <c r="A24" s="13"/>
      <c r="B24" s="3"/>
      <c r="C24" s="3"/>
      <c r="D24" s="3"/>
      <c r="E24" s="3"/>
      <c r="F24" s="3"/>
      <c r="G24" s="3"/>
      <c r="H24" s="3"/>
      <c r="I24" s="3"/>
      <c r="J24" s="14"/>
    </row>
    <row r="25" spans="1:10" x14ac:dyDescent="0.35">
      <c r="A25" s="15"/>
      <c r="B25" s="16" t="s">
        <v>61</v>
      </c>
      <c r="C25" s="17"/>
      <c r="D25" s="17"/>
      <c r="E25" s="18"/>
      <c r="F25" s="18"/>
      <c r="G25" s="16" t="s">
        <v>32</v>
      </c>
      <c r="H25" s="17"/>
      <c r="I25" s="17"/>
      <c r="J25" s="19"/>
    </row>
    <row r="26" spans="1:10" ht="8.15" customHeight="1" thickBot="1" x14ac:dyDescent="0.4">
      <c r="A26" s="2"/>
      <c r="B26" s="2"/>
      <c r="C26" s="2"/>
      <c r="D26" s="2"/>
      <c r="E26" s="2"/>
      <c r="F26" s="2"/>
      <c r="G26" s="2"/>
      <c r="H26" s="2"/>
      <c r="I26" s="2"/>
      <c r="J26" s="2"/>
    </row>
    <row r="27" spans="1:10" ht="15" thickBot="1" x14ac:dyDescent="0.4">
      <c r="A27" s="46" t="s">
        <v>35</v>
      </c>
      <c r="B27" s="47"/>
      <c r="C27" s="47"/>
      <c r="D27" s="47"/>
      <c r="E27" s="47"/>
      <c r="F27" s="47"/>
      <c r="G27" s="47"/>
      <c r="H27" s="47"/>
      <c r="I27" s="47"/>
      <c r="J27" s="48"/>
    </row>
    <row r="28" spans="1:10" ht="8.15" customHeight="1" x14ac:dyDescent="0.35">
      <c r="A28" s="2"/>
      <c r="B28" s="2"/>
      <c r="C28" s="2"/>
      <c r="D28" s="2"/>
      <c r="E28" s="2"/>
      <c r="F28" s="2"/>
      <c r="G28" s="2"/>
      <c r="H28" s="2"/>
      <c r="I28" s="2"/>
      <c r="J28" s="2"/>
    </row>
    <row r="29" spans="1:10" x14ac:dyDescent="0.35">
      <c r="A29" s="53" t="s">
        <v>39</v>
      </c>
      <c r="B29" s="53"/>
      <c r="C29" s="53" t="s">
        <v>36</v>
      </c>
      <c r="D29" s="53"/>
      <c r="E29" s="53" t="s">
        <v>37</v>
      </c>
      <c r="F29" s="53"/>
      <c r="G29" s="53" t="s">
        <v>38</v>
      </c>
      <c r="H29" s="53"/>
      <c r="I29" s="53" t="s">
        <v>40</v>
      </c>
      <c r="J29" s="53"/>
    </row>
    <row r="30" spans="1:10" x14ac:dyDescent="0.35">
      <c r="A30" s="52" t="s">
        <v>41</v>
      </c>
      <c r="B30" s="52"/>
      <c r="C30" s="51">
        <v>44013</v>
      </c>
      <c r="D30" s="52"/>
      <c r="E30" s="51">
        <v>44043</v>
      </c>
      <c r="F30" s="52"/>
      <c r="G30" s="51">
        <v>44060</v>
      </c>
      <c r="H30" s="52"/>
      <c r="I30" s="51">
        <v>44081</v>
      </c>
      <c r="J30" s="52"/>
    </row>
    <row r="31" spans="1:10" x14ac:dyDescent="0.35">
      <c r="A31" s="50" t="s">
        <v>42</v>
      </c>
      <c r="B31" s="50"/>
      <c r="C31" s="49">
        <v>44044</v>
      </c>
      <c r="D31" s="50"/>
      <c r="E31" s="49">
        <v>44074</v>
      </c>
      <c r="F31" s="50"/>
      <c r="G31" s="49">
        <v>44089</v>
      </c>
      <c r="H31" s="50"/>
      <c r="I31" s="49">
        <v>44111</v>
      </c>
      <c r="J31" s="50"/>
    </row>
    <row r="32" spans="1:10" x14ac:dyDescent="0.35">
      <c r="A32" s="52" t="s">
        <v>43</v>
      </c>
      <c r="B32" s="52"/>
      <c r="C32" s="51">
        <v>44075</v>
      </c>
      <c r="D32" s="52"/>
      <c r="E32" s="51">
        <v>44104</v>
      </c>
      <c r="F32" s="52"/>
      <c r="G32" s="51">
        <v>44119</v>
      </c>
      <c r="H32" s="52"/>
      <c r="I32" s="51">
        <v>44140</v>
      </c>
      <c r="J32" s="52"/>
    </row>
    <row r="33" spans="1:10" x14ac:dyDescent="0.35">
      <c r="A33" s="50" t="s">
        <v>44</v>
      </c>
      <c r="B33" s="50"/>
      <c r="C33" s="49">
        <v>44105</v>
      </c>
      <c r="D33" s="50"/>
      <c r="E33" s="49">
        <v>44135</v>
      </c>
      <c r="F33" s="50"/>
      <c r="G33" s="49">
        <v>44151</v>
      </c>
      <c r="H33" s="50"/>
      <c r="I33" s="49">
        <v>44172</v>
      </c>
      <c r="J33" s="50"/>
    </row>
    <row r="34" spans="1:10" x14ac:dyDescent="0.35">
      <c r="A34" s="52" t="s">
        <v>45</v>
      </c>
      <c r="B34" s="52"/>
      <c r="C34" s="51">
        <v>44136</v>
      </c>
      <c r="D34" s="52"/>
      <c r="E34" s="51">
        <v>44165</v>
      </c>
      <c r="F34" s="52"/>
      <c r="G34" s="51">
        <v>44180</v>
      </c>
      <c r="H34" s="52"/>
      <c r="I34" s="51">
        <v>44202</v>
      </c>
      <c r="J34" s="52"/>
    </row>
    <row r="35" spans="1:10" x14ac:dyDescent="0.35">
      <c r="A35" s="50" t="s">
        <v>46</v>
      </c>
      <c r="B35" s="50"/>
      <c r="C35" s="49">
        <v>44166</v>
      </c>
      <c r="D35" s="50"/>
      <c r="E35" s="49">
        <v>44196</v>
      </c>
      <c r="F35" s="50"/>
      <c r="G35" s="49">
        <v>44211</v>
      </c>
      <c r="H35" s="50"/>
      <c r="I35" s="49">
        <v>44232</v>
      </c>
      <c r="J35" s="50"/>
    </row>
    <row r="36" spans="1:10" x14ac:dyDescent="0.35">
      <c r="A36" s="52" t="s">
        <v>47</v>
      </c>
      <c r="B36" s="52"/>
      <c r="C36" s="51">
        <v>44197</v>
      </c>
      <c r="D36" s="52"/>
      <c r="E36" s="51">
        <v>44197</v>
      </c>
      <c r="F36" s="52"/>
      <c r="G36" s="51">
        <v>44242</v>
      </c>
      <c r="H36" s="52"/>
      <c r="I36" s="51">
        <v>44263</v>
      </c>
      <c r="J36" s="52"/>
    </row>
    <row r="37" spans="1:10" x14ac:dyDescent="0.35">
      <c r="A37" s="50" t="s">
        <v>48</v>
      </c>
      <c r="B37" s="50"/>
      <c r="C37" s="49">
        <v>44228</v>
      </c>
      <c r="D37" s="50"/>
      <c r="E37" s="49">
        <v>44255</v>
      </c>
      <c r="F37" s="50"/>
      <c r="G37" s="49">
        <v>44270</v>
      </c>
      <c r="H37" s="50"/>
      <c r="I37" s="49">
        <v>44291</v>
      </c>
      <c r="J37" s="50"/>
    </row>
    <row r="38" spans="1:10" x14ac:dyDescent="0.35">
      <c r="A38" s="52" t="s">
        <v>49</v>
      </c>
      <c r="B38" s="52"/>
      <c r="C38" s="51">
        <v>44256</v>
      </c>
      <c r="D38" s="52"/>
      <c r="E38" s="51">
        <v>44286</v>
      </c>
      <c r="F38" s="52"/>
      <c r="G38" s="51">
        <v>44301</v>
      </c>
      <c r="H38" s="52"/>
      <c r="I38" s="51">
        <v>44322</v>
      </c>
      <c r="J38" s="52"/>
    </row>
    <row r="39" spans="1:10" x14ac:dyDescent="0.35">
      <c r="A39" s="50" t="s">
        <v>50</v>
      </c>
      <c r="B39" s="50"/>
      <c r="C39" s="49">
        <v>44287</v>
      </c>
      <c r="D39" s="50"/>
      <c r="E39" s="49">
        <v>44316</v>
      </c>
      <c r="F39" s="50"/>
      <c r="G39" s="49">
        <v>44333</v>
      </c>
      <c r="H39" s="50"/>
      <c r="I39" s="49">
        <v>44354</v>
      </c>
      <c r="J39" s="50"/>
    </row>
    <row r="40" spans="1:10" x14ac:dyDescent="0.35">
      <c r="A40" s="52" t="s">
        <v>51</v>
      </c>
      <c r="B40" s="52"/>
      <c r="C40" s="51">
        <v>44317</v>
      </c>
      <c r="D40" s="52"/>
      <c r="E40" s="51">
        <v>44347</v>
      </c>
      <c r="F40" s="52"/>
      <c r="G40" s="51">
        <v>44362</v>
      </c>
      <c r="H40" s="52"/>
      <c r="I40" s="51">
        <v>44383</v>
      </c>
      <c r="J40" s="52"/>
    </row>
    <row r="41" spans="1:10" x14ac:dyDescent="0.35">
      <c r="A41" s="50" t="s">
        <v>52</v>
      </c>
      <c r="B41" s="50"/>
      <c r="C41" s="49">
        <v>44348</v>
      </c>
      <c r="D41" s="50"/>
      <c r="E41" s="49">
        <v>44377</v>
      </c>
      <c r="F41" s="50"/>
      <c r="G41" s="49">
        <v>44392</v>
      </c>
      <c r="H41" s="50"/>
      <c r="I41" s="49">
        <v>44413</v>
      </c>
      <c r="J41" s="50"/>
    </row>
    <row r="42" spans="1:10" ht="8.15" customHeight="1" thickBot="1" x14ac:dyDescent="0.4">
      <c r="A42" s="2"/>
      <c r="B42" s="2"/>
      <c r="C42" s="2"/>
      <c r="D42" s="2"/>
      <c r="E42" s="2"/>
      <c r="F42" s="2"/>
      <c r="G42" s="2"/>
      <c r="H42" s="2"/>
      <c r="I42" s="2"/>
      <c r="J42" s="2"/>
    </row>
    <row r="43" spans="1:10" ht="15" thickBot="1" x14ac:dyDescent="0.4">
      <c r="A43" s="46" t="s">
        <v>53</v>
      </c>
      <c r="B43" s="47"/>
      <c r="C43" s="47"/>
      <c r="D43" s="47"/>
      <c r="E43" s="47"/>
      <c r="F43" s="47"/>
      <c r="G43" s="47"/>
      <c r="H43" s="47"/>
      <c r="I43" s="47"/>
      <c r="J43" s="48"/>
    </row>
    <row r="44" spans="1:10" ht="8.15" customHeight="1" x14ac:dyDescent="0.35">
      <c r="A44" s="2"/>
      <c r="B44" s="2"/>
      <c r="C44" s="2"/>
      <c r="D44" s="2"/>
      <c r="E44" s="2"/>
      <c r="F44" s="2"/>
      <c r="G44" s="2"/>
      <c r="H44" s="2"/>
      <c r="I44" s="2"/>
      <c r="J44" s="2"/>
    </row>
    <row r="45" spans="1:10" x14ac:dyDescent="0.35">
      <c r="A45" s="2"/>
      <c r="B45" s="2"/>
      <c r="C45" s="2"/>
      <c r="D45" s="2"/>
      <c r="E45" s="2"/>
      <c r="F45" s="2"/>
      <c r="G45" s="2"/>
      <c r="H45" s="2"/>
      <c r="I45" s="2"/>
      <c r="J45" s="2"/>
    </row>
    <row r="46" spans="1:10" x14ac:dyDescent="0.35">
      <c r="A46" s="2"/>
      <c r="B46" s="2"/>
      <c r="C46" s="2"/>
      <c r="D46" s="2"/>
      <c r="E46" s="2"/>
      <c r="F46" s="2"/>
      <c r="G46" s="2"/>
      <c r="H46" s="2"/>
      <c r="I46" s="2"/>
      <c r="J46" s="2"/>
    </row>
    <row r="47" spans="1:10" x14ac:dyDescent="0.35">
      <c r="A47" s="2"/>
      <c r="B47" s="2"/>
      <c r="C47" s="2"/>
      <c r="D47" s="2"/>
      <c r="E47" s="2"/>
      <c r="F47" s="2"/>
      <c r="G47" s="2"/>
      <c r="H47" s="2"/>
      <c r="I47" s="2"/>
      <c r="J47" s="2"/>
    </row>
    <row r="48" spans="1:10" x14ac:dyDescent="0.35">
      <c r="A48" s="2"/>
      <c r="B48" s="2"/>
      <c r="C48" s="2"/>
      <c r="D48" s="2"/>
      <c r="E48" s="2"/>
      <c r="F48" s="2"/>
      <c r="G48" s="2"/>
      <c r="H48" s="2"/>
      <c r="I48" s="2"/>
      <c r="J48" s="2"/>
    </row>
    <row r="49" spans="1:10" x14ac:dyDescent="0.35">
      <c r="A49" s="2"/>
      <c r="B49" s="2"/>
      <c r="C49" s="2"/>
      <c r="D49" s="2"/>
      <c r="E49" s="2"/>
      <c r="F49" s="2"/>
      <c r="G49" s="2"/>
      <c r="H49" s="2"/>
      <c r="I49" s="2"/>
      <c r="J49" s="2"/>
    </row>
    <row r="50" spans="1:10" x14ac:dyDescent="0.35">
      <c r="A50" s="2"/>
      <c r="B50" s="2"/>
      <c r="C50" s="2"/>
      <c r="D50" s="2"/>
      <c r="E50" s="2"/>
      <c r="F50" s="2"/>
      <c r="G50" s="2"/>
      <c r="H50" s="2"/>
      <c r="I50" s="2"/>
      <c r="J50" s="2"/>
    </row>
    <row r="51" spans="1:10" x14ac:dyDescent="0.35">
      <c r="A51" s="2"/>
      <c r="B51" s="2"/>
      <c r="C51" s="2"/>
      <c r="D51" s="2"/>
      <c r="E51" s="2"/>
      <c r="F51" s="2"/>
      <c r="G51" s="2"/>
      <c r="H51" s="2"/>
      <c r="I51" s="2"/>
      <c r="J51" s="2"/>
    </row>
    <row r="52" spans="1:10" x14ac:dyDescent="0.35">
      <c r="A52" s="2"/>
      <c r="B52" s="2"/>
      <c r="C52" s="2"/>
      <c r="D52" s="2"/>
      <c r="E52" s="2"/>
      <c r="F52" s="2"/>
      <c r="G52" s="2"/>
      <c r="H52" s="2"/>
      <c r="I52" s="2"/>
      <c r="J52" s="2"/>
    </row>
    <row r="53" spans="1:10" x14ac:dyDescent="0.35">
      <c r="A53" s="2"/>
      <c r="B53" s="2"/>
      <c r="C53" s="2"/>
      <c r="D53" s="2"/>
      <c r="E53" s="2"/>
      <c r="F53" s="2"/>
      <c r="G53" s="2"/>
      <c r="H53" s="2"/>
      <c r="I53" s="2"/>
      <c r="J53" s="2"/>
    </row>
    <row r="54" spans="1:10" ht="8.15" customHeight="1" x14ac:dyDescent="0.35">
      <c r="A54" s="2"/>
      <c r="B54" s="2"/>
      <c r="C54" s="2"/>
      <c r="D54" s="2"/>
      <c r="E54" s="2"/>
      <c r="F54" s="2"/>
      <c r="G54" s="2"/>
      <c r="H54" s="2"/>
      <c r="I54" s="2"/>
      <c r="J54" s="2"/>
    </row>
    <row r="55" spans="1:10" x14ac:dyDescent="0.35">
      <c r="A55" s="4"/>
      <c r="B55" s="4"/>
      <c r="C55" s="4"/>
      <c r="D55" s="4"/>
      <c r="E55" s="4"/>
      <c r="F55" s="4"/>
      <c r="G55" s="4"/>
      <c r="H55" s="4"/>
      <c r="I55" s="4"/>
      <c r="J55" s="4"/>
    </row>
    <row r="56" spans="1:10" x14ac:dyDescent="0.35">
      <c r="A56" s="5"/>
      <c r="B56" s="5"/>
      <c r="C56" s="20"/>
      <c r="D56" s="20"/>
      <c r="E56" s="21"/>
      <c r="F56" s="21"/>
      <c r="G56" s="21"/>
      <c r="H56" s="21"/>
      <c r="I56" s="22"/>
      <c r="J56" s="22"/>
    </row>
    <row r="57" spans="1:10" ht="15" customHeight="1" x14ac:dyDescent="0.35">
      <c r="A57" s="23"/>
      <c r="B57" s="23"/>
      <c r="C57" s="35"/>
      <c r="D57" s="35"/>
      <c r="E57" s="4"/>
      <c r="F57" s="4"/>
      <c r="G57" s="4"/>
      <c r="H57" s="4"/>
      <c r="I57" s="3"/>
      <c r="J57" s="35"/>
    </row>
    <row r="58" spans="1:10" ht="15" customHeight="1" x14ac:dyDescent="0.35">
      <c r="A58" s="23"/>
      <c r="B58" s="23"/>
      <c r="C58" s="24"/>
      <c r="D58" s="24"/>
      <c r="E58" s="24"/>
      <c r="F58" s="24"/>
      <c r="G58" s="24"/>
      <c r="H58" s="24"/>
      <c r="I58" s="24"/>
      <c r="J58" s="24"/>
    </row>
    <row r="59" spans="1:10" ht="15" customHeight="1" x14ac:dyDescent="0.35">
      <c r="A59" s="23"/>
      <c r="B59" s="23"/>
      <c r="C59" s="4"/>
      <c r="D59" s="4"/>
      <c r="E59" s="4"/>
      <c r="F59" s="4"/>
      <c r="G59" s="4"/>
      <c r="H59" s="4"/>
      <c r="I59" s="4"/>
      <c r="J59" s="4"/>
    </row>
  </sheetData>
  <sheetProtection algorithmName="SHA-512" hashValue="Ts86srspkD2cmwIvIxxsL0ZgV4niosOPDjRVvUuP2pkFgLKk6WfSqnMDvRRgyE+d/Vc1T4wSR9jugXvBltTGgw==" saltValue="46p+9hf8Anrp/ilnFobCBQ==" spinCount="100000" sheet="1" objects="1" scenarios="1" selectLockedCells="1"/>
  <mergeCells count="84">
    <mergeCell ref="A1:J1"/>
    <mergeCell ref="B3:D3"/>
    <mergeCell ref="G3:I3"/>
    <mergeCell ref="B5:D5"/>
    <mergeCell ref="G5:I5"/>
    <mergeCell ref="G17:I17"/>
    <mergeCell ref="B17:D17"/>
    <mergeCell ref="G15:I15"/>
    <mergeCell ref="B15:D15"/>
    <mergeCell ref="G13:I13"/>
    <mergeCell ref="B13:D13"/>
    <mergeCell ref="G11:I11"/>
    <mergeCell ref="B11:D11"/>
    <mergeCell ref="B7:D7"/>
    <mergeCell ref="G7:I7"/>
    <mergeCell ref="B9:D9"/>
    <mergeCell ref="G9:I9"/>
    <mergeCell ref="A27:J27"/>
    <mergeCell ref="A29:B29"/>
    <mergeCell ref="C29:D29"/>
    <mergeCell ref="E29:F29"/>
    <mergeCell ref="G29:H29"/>
    <mergeCell ref="I29:J29"/>
    <mergeCell ref="A41:B41"/>
    <mergeCell ref="A30:B30"/>
    <mergeCell ref="A31:B31"/>
    <mergeCell ref="A32:B32"/>
    <mergeCell ref="A33:B33"/>
    <mergeCell ref="A34:B34"/>
    <mergeCell ref="A35:B35"/>
    <mergeCell ref="A36:B36"/>
    <mergeCell ref="A37:B37"/>
    <mergeCell ref="A38:B38"/>
    <mergeCell ref="A39:B39"/>
    <mergeCell ref="A40:B40"/>
    <mergeCell ref="C41:D41"/>
    <mergeCell ref="C30:D30"/>
    <mergeCell ref="C31:D31"/>
    <mergeCell ref="C32:D32"/>
    <mergeCell ref="C33:D33"/>
    <mergeCell ref="C34:D34"/>
    <mergeCell ref="C35:D35"/>
    <mergeCell ref="C36:D36"/>
    <mergeCell ref="C37:D37"/>
    <mergeCell ref="C38:D38"/>
    <mergeCell ref="C39:D39"/>
    <mergeCell ref="C40:D40"/>
    <mergeCell ref="E35:F35"/>
    <mergeCell ref="E36:F36"/>
    <mergeCell ref="E37:F37"/>
    <mergeCell ref="E38:F38"/>
    <mergeCell ref="E39:F39"/>
    <mergeCell ref="E30:F30"/>
    <mergeCell ref="E31:F31"/>
    <mergeCell ref="E32:F32"/>
    <mergeCell ref="E33:F33"/>
    <mergeCell ref="E34:F34"/>
    <mergeCell ref="G37:H37"/>
    <mergeCell ref="G38:H38"/>
    <mergeCell ref="G39:H39"/>
    <mergeCell ref="G40:H40"/>
    <mergeCell ref="E41:F41"/>
    <mergeCell ref="E40:F40"/>
    <mergeCell ref="G32:H32"/>
    <mergeCell ref="G33:H33"/>
    <mergeCell ref="G34:H34"/>
    <mergeCell ref="G35:H35"/>
    <mergeCell ref="G36:H36"/>
    <mergeCell ref="A43:J43"/>
    <mergeCell ref="I41:J41"/>
    <mergeCell ref="I30:J30"/>
    <mergeCell ref="I31:J31"/>
    <mergeCell ref="I32:J32"/>
    <mergeCell ref="I33:J33"/>
    <mergeCell ref="I34:J34"/>
    <mergeCell ref="I35:J35"/>
    <mergeCell ref="I36:J36"/>
    <mergeCell ref="I37:J37"/>
    <mergeCell ref="I38:J38"/>
    <mergeCell ref="I39:J39"/>
    <mergeCell ref="I40:J40"/>
    <mergeCell ref="G41:H41"/>
    <mergeCell ref="G30:H30"/>
    <mergeCell ref="G31:H31"/>
  </mergeCells>
  <conditionalFormatting sqref="A57:B59 C59:H59 C57:J57">
    <cfRule type="cellIs" dxfId="13" priority="1" operator="greaterThan">
      <formula>0</formula>
    </cfRule>
  </conditionalFormatting>
  <hyperlinks>
    <hyperlink ref="G9" r:id="rId1" xr:uid="{00000000-0004-0000-0000-000000000000}"/>
    <hyperlink ref="B17" r:id="rId2" xr:uid="{00000000-0004-0000-0000-000001000000}"/>
    <hyperlink ref="B25" r:id="rId3" xr:uid="{00000000-0004-0000-0000-000002000000}"/>
    <hyperlink ref="G25" r:id="rId4" xr:uid="{00000000-0004-0000-0000-000003000000}"/>
    <hyperlink ref="G17" r:id="rId5" xr:uid="{00000000-0004-0000-0000-000004000000}"/>
    <hyperlink ref="B9" r:id="rId6" xr:uid="{00000000-0004-0000-0000-000005000000}"/>
  </hyperlinks>
  <printOptions horizontalCentered="1"/>
  <pageMargins left="0.5" right="0.5" top="0.5" bottom="0.5" header="0.3" footer="0.3"/>
  <pageSetup orientation="portrait" r:id="rId7"/>
  <headerFooter>
    <oddHeader>&amp;C&amp;"-,Bold"The Council on Domestic Violence and Sexual Assault</oddHeader>
    <oddFooter>&amp;LRev. July, 2018</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R50"/>
  <sheetViews>
    <sheetView tabSelected="1" view="pageLayout" zoomScale="85" zoomScaleNormal="100" zoomScalePageLayoutView="85" workbookViewId="0">
      <selection activeCell="A2" sqref="A2:C4"/>
    </sheetView>
  </sheetViews>
  <sheetFormatPr defaultColWidth="9.1796875" defaultRowHeight="14.5" x14ac:dyDescent="0.35"/>
  <cols>
    <col min="1" max="10" width="9.1796875" style="1"/>
    <col min="11" max="11" width="19.54296875" style="1" hidden="1" customWidth="1"/>
    <col min="12" max="12" width="12.81640625" style="1" hidden="1" customWidth="1"/>
    <col min="13" max="18" width="9.1796875" style="1" hidden="1" customWidth="1"/>
    <col min="19" max="16384" width="9.1796875" style="1"/>
  </cols>
  <sheetData>
    <row r="1" spans="1:12" ht="15" thickBot="1" x14ac:dyDescent="0.4">
      <c r="A1" s="91" t="s">
        <v>89</v>
      </c>
      <c r="B1" s="92"/>
      <c r="C1" s="92"/>
      <c r="D1" s="92" t="s">
        <v>283</v>
      </c>
      <c r="E1" s="92"/>
      <c r="F1" s="92"/>
      <c r="G1" s="92" t="s">
        <v>88</v>
      </c>
      <c r="H1" s="92"/>
      <c r="I1" s="92"/>
      <c r="J1" s="93"/>
    </row>
    <row r="2" spans="1:12" ht="16" thickBot="1" x14ac:dyDescent="0.4">
      <c r="A2" s="94" t="s">
        <v>93</v>
      </c>
      <c r="B2" s="95"/>
      <c r="C2" s="96"/>
      <c r="D2" s="103" t="s">
        <v>256</v>
      </c>
      <c r="E2" s="104"/>
      <c r="F2" s="105"/>
      <c r="G2" s="106" t="s">
        <v>0</v>
      </c>
      <c r="H2" s="107"/>
      <c r="I2" s="106" t="s">
        <v>1</v>
      </c>
      <c r="J2" s="107"/>
    </row>
    <row r="3" spans="1:12" ht="15" thickBot="1" x14ac:dyDescent="0.4">
      <c r="A3" s="97"/>
      <c r="B3" s="98"/>
      <c r="C3" s="99"/>
      <c r="D3" s="58" t="s">
        <v>282</v>
      </c>
      <c r="E3" s="59"/>
      <c r="F3" s="60"/>
      <c r="G3" s="108" t="s">
        <v>258</v>
      </c>
      <c r="H3" s="109"/>
      <c r="I3" s="112" t="str">
        <f>VLOOKUP('REIMBURSEMENT REQUEST FORM'!$G$3,'MONTH TABLE'!1:25,2,FALSE)</f>
        <v>MM/DD/YY</v>
      </c>
      <c r="J3" s="113"/>
    </row>
    <row r="4" spans="1:12" ht="15" thickBot="1" x14ac:dyDescent="0.4">
      <c r="A4" s="100"/>
      <c r="B4" s="101"/>
      <c r="C4" s="102"/>
      <c r="D4" s="63" t="s">
        <v>255</v>
      </c>
      <c r="E4" s="64"/>
      <c r="F4" s="65"/>
      <c r="G4" s="110"/>
      <c r="H4" s="111"/>
      <c r="I4" s="114"/>
      <c r="J4" s="115"/>
    </row>
    <row r="5" spans="1:12" ht="15.75" customHeight="1" thickBot="1" x14ac:dyDescent="0.4">
      <c r="A5" s="69" t="s">
        <v>59</v>
      </c>
      <c r="B5" s="70"/>
      <c r="C5" s="71"/>
      <c r="D5" s="6" t="s">
        <v>2</v>
      </c>
      <c r="E5" s="59" t="s">
        <v>75</v>
      </c>
      <c r="F5" s="59"/>
      <c r="G5" s="66" t="s">
        <v>76</v>
      </c>
      <c r="H5" s="67"/>
      <c r="I5" s="67"/>
      <c r="J5" s="68"/>
    </row>
    <row r="6" spans="1:12" ht="16" thickBot="1" x14ac:dyDescent="0.4">
      <c r="A6" s="72">
        <f>VLOOKUP('REIMBURSEMENT REQUEST FORM'!$A$2,'VENDOR TABLE'!1:51,2,FALSE)</f>
        <v>0</v>
      </c>
      <c r="B6" s="73"/>
      <c r="C6" s="73"/>
      <c r="D6" s="44">
        <f>VLOOKUP('REIMBURSEMENT REQUEST FORM'!$D$4,'FUND TABLE'!1:51,5,FALSE)</f>
        <v>0</v>
      </c>
      <c r="E6" s="61">
        <f>VLOOKUP('REIMBURSEMENT REQUEST FORM'!$D$4,'FUND TABLE'!1:51,6,FALSE)</f>
        <v>0</v>
      </c>
      <c r="F6" s="62"/>
      <c r="G6" s="86" t="s">
        <v>257</v>
      </c>
      <c r="H6" s="87"/>
      <c r="I6" s="87"/>
      <c r="J6" s="38"/>
    </row>
    <row r="7" spans="1:12" ht="15" thickBot="1" x14ac:dyDescent="0.4">
      <c r="A7" s="58" t="s">
        <v>284</v>
      </c>
      <c r="B7" s="59"/>
      <c r="C7" s="59"/>
      <c r="D7" s="36" t="s">
        <v>4</v>
      </c>
      <c r="E7" s="77" t="s">
        <v>5</v>
      </c>
      <c r="F7" s="78"/>
      <c r="G7" s="58" t="s">
        <v>79</v>
      </c>
      <c r="H7" s="59"/>
      <c r="I7" s="59" t="s">
        <v>277</v>
      </c>
      <c r="J7" s="60"/>
      <c r="K7" s="1" t="s">
        <v>78</v>
      </c>
      <c r="L7" s="1" t="s">
        <v>77</v>
      </c>
    </row>
    <row r="8" spans="1:12" ht="16" thickBot="1" x14ac:dyDescent="0.4">
      <c r="A8" s="79">
        <v>0</v>
      </c>
      <c r="B8" s="80"/>
      <c r="C8" s="80"/>
      <c r="D8" s="45">
        <f>VLOOKUP('REIMBURSEMENT REQUEST FORM'!$D$4,'FUND TABLE'!1:51,4,FALSE)-I8</f>
        <v>0</v>
      </c>
      <c r="E8" s="81">
        <f>L8</f>
        <v>0</v>
      </c>
      <c r="F8" s="82"/>
      <c r="G8" s="83" t="s">
        <v>170</v>
      </c>
      <c r="H8" s="83"/>
      <c r="I8" s="84">
        <v>0</v>
      </c>
      <c r="J8" s="85"/>
      <c r="K8" s="25">
        <f>A8*D8</f>
        <v>0</v>
      </c>
      <c r="L8" s="26">
        <f>ROUND(K8,0)</f>
        <v>0</v>
      </c>
    </row>
    <row r="9" spans="1:12" ht="15" thickBot="1" x14ac:dyDescent="0.4">
      <c r="A9" s="74" t="s">
        <v>22</v>
      </c>
      <c r="B9" s="75"/>
      <c r="C9" s="75"/>
      <c r="D9" s="75"/>
      <c r="E9" s="75"/>
      <c r="F9" s="75"/>
      <c r="G9" s="75"/>
      <c r="H9" s="75"/>
      <c r="I9" s="75"/>
      <c r="J9" s="76"/>
    </row>
    <row r="10" spans="1:12" ht="15" thickBot="1" x14ac:dyDescent="0.4">
      <c r="A10" s="58" t="s">
        <v>3</v>
      </c>
      <c r="B10" s="59"/>
      <c r="C10" s="59" t="s">
        <v>80</v>
      </c>
      <c r="D10" s="59"/>
      <c r="E10" s="59" t="s">
        <v>287</v>
      </c>
      <c r="F10" s="59"/>
      <c r="G10" s="59" t="s">
        <v>286</v>
      </c>
      <c r="H10" s="59"/>
      <c r="I10" s="59" t="s">
        <v>87</v>
      </c>
      <c r="J10" s="60"/>
    </row>
    <row r="11" spans="1:12" ht="15.5" x14ac:dyDescent="0.35">
      <c r="A11" s="88" t="s">
        <v>81</v>
      </c>
      <c r="B11" s="89"/>
      <c r="C11" s="90">
        <v>0</v>
      </c>
      <c r="D11" s="90"/>
      <c r="E11" s="90">
        <v>0</v>
      </c>
      <c r="F11" s="90"/>
      <c r="G11" s="90">
        <v>0</v>
      </c>
      <c r="H11" s="90"/>
      <c r="I11" s="116">
        <f t="shared" ref="I11:I16" si="0">C11-E11-G11</f>
        <v>0</v>
      </c>
      <c r="J11" s="117"/>
    </row>
    <row r="12" spans="1:12" ht="15.5" x14ac:dyDescent="0.35">
      <c r="A12" s="118" t="s">
        <v>82</v>
      </c>
      <c r="B12" s="119"/>
      <c r="C12" s="90">
        <v>0</v>
      </c>
      <c r="D12" s="90"/>
      <c r="E12" s="90">
        <v>0</v>
      </c>
      <c r="F12" s="90"/>
      <c r="G12" s="90">
        <v>0</v>
      </c>
      <c r="H12" s="90"/>
      <c r="I12" s="120">
        <f t="shared" si="0"/>
        <v>0</v>
      </c>
      <c r="J12" s="121"/>
    </row>
    <row r="13" spans="1:12" ht="15.5" x14ac:dyDescent="0.35">
      <c r="A13" s="118" t="s">
        <v>83</v>
      </c>
      <c r="B13" s="119"/>
      <c r="C13" s="90">
        <v>0</v>
      </c>
      <c r="D13" s="90"/>
      <c r="E13" s="90">
        <v>0</v>
      </c>
      <c r="F13" s="90"/>
      <c r="G13" s="90">
        <v>0</v>
      </c>
      <c r="H13" s="90"/>
      <c r="I13" s="120">
        <f t="shared" si="0"/>
        <v>0</v>
      </c>
      <c r="J13" s="121"/>
    </row>
    <row r="14" spans="1:12" ht="15.5" x14ac:dyDescent="0.35">
      <c r="A14" s="118" t="s">
        <v>84</v>
      </c>
      <c r="B14" s="119"/>
      <c r="C14" s="90">
        <v>0</v>
      </c>
      <c r="D14" s="90"/>
      <c r="E14" s="90">
        <v>0</v>
      </c>
      <c r="F14" s="90"/>
      <c r="G14" s="90">
        <v>0</v>
      </c>
      <c r="H14" s="90"/>
      <c r="I14" s="120">
        <f t="shared" si="0"/>
        <v>0</v>
      </c>
      <c r="J14" s="121"/>
    </row>
    <row r="15" spans="1:12" ht="15.5" x14ac:dyDescent="0.35">
      <c r="A15" s="118" t="s">
        <v>85</v>
      </c>
      <c r="B15" s="119"/>
      <c r="C15" s="90">
        <v>0</v>
      </c>
      <c r="D15" s="90"/>
      <c r="E15" s="90">
        <v>0</v>
      </c>
      <c r="F15" s="90"/>
      <c r="G15" s="90">
        <v>0</v>
      </c>
      <c r="H15" s="90"/>
      <c r="I15" s="120">
        <f t="shared" si="0"/>
        <v>0</v>
      </c>
      <c r="J15" s="121"/>
    </row>
    <row r="16" spans="1:12" ht="15.5" x14ac:dyDescent="0.35">
      <c r="A16" s="118" t="s">
        <v>189</v>
      </c>
      <c r="B16" s="119"/>
      <c r="C16" s="90">
        <v>0</v>
      </c>
      <c r="D16" s="90"/>
      <c r="E16" s="90">
        <v>0</v>
      </c>
      <c r="F16" s="90"/>
      <c r="G16" s="90">
        <v>0</v>
      </c>
      <c r="H16" s="90"/>
      <c r="I16" s="120">
        <f t="shared" si="0"/>
        <v>0</v>
      </c>
      <c r="J16" s="121"/>
    </row>
    <row r="17" spans="1:10" ht="16" thickBot="1" x14ac:dyDescent="0.4">
      <c r="A17" s="118" t="s">
        <v>86</v>
      </c>
      <c r="B17" s="119"/>
      <c r="C17" s="90">
        <v>0</v>
      </c>
      <c r="D17" s="90"/>
      <c r="E17" s="90">
        <v>0</v>
      </c>
      <c r="F17" s="90"/>
      <c r="G17" s="90">
        <v>0</v>
      </c>
      <c r="H17" s="90"/>
      <c r="I17" s="120">
        <f t="shared" ref="I17" si="1">C17-E17-G17</f>
        <v>0</v>
      </c>
      <c r="J17" s="121"/>
    </row>
    <row r="18" spans="1:10" ht="16" thickBot="1" x14ac:dyDescent="0.4">
      <c r="A18" s="122" t="s">
        <v>6</v>
      </c>
      <c r="B18" s="123"/>
      <c r="C18" s="124">
        <f>SUM(C11:D17)</f>
        <v>0</v>
      </c>
      <c r="D18" s="124"/>
      <c r="E18" s="125">
        <f>SUM(E11:F17)</f>
        <v>0</v>
      </c>
      <c r="F18" s="125"/>
      <c r="G18" s="126">
        <f>SUM(G11:H17)</f>
        <v>0</v>
      </c>
      <c r="H18" s="126"/>
      <c r="I18" s="126">
        <f>SUM(I11:J17)</f>
        <v>0</v>
      </c>
      <c r="J18" s="127"/>
    </row>
    <row r="19" spans="1:10" ht="15" thickBot="1" x14ac:dyDescent="0.4">
      <c r="A19" s="58" t="s">
        <v>3</v>
      </c>
      <c r="B19" s="59"/>
      <c r="C19" s="59" t="s">
        <v>23</v>
      </c>
      <c r="D19" s="59"/>
      <c r="E19" s="59" t="s">
        <v>285</v>
      </c>
      <c r="F19" s="59"/>
      <c r="G19" s="59" t="s">
        <v>21</v>
      </c>
      <c r="H19" s="59"/>
      <c r="I19" s="59" t="s">
        <v>87</v>
      </c>
      <c r="J19" s="60"/>
    </row>
    <row r="20" spans="1:10" ht="15.5" x14ac:dyDescent="0.35">
      <c r="A20" s="88" t="s">
        <v>81</v>
      </c>
      <c r="B20" s="89"/>
      <c r="C20" s="90">
        <v>0</v>
      </c>
      <c r="D20" s="90"/>
      <c r="E20" s="90">
        <v>0</v>
      </c>
      <c r="F20" s="90"/>
      <c r="G20" s="90">
        <v>0</v>
      </c>
      <c r="H20" s="90"/>
      <c r="I20" s="116">
        <f t="shared" ref="I20:I25" si="2">C20-E20-G20</f>
        <v>0</v>
      </c>
      <c r="J20" s="117"/>
    </row>
    <row r="21" spans="1:10" ht="15.5" x14ac:dyDescent="0.35">
      <c r="A21" s="118" t="s">
        <v>82</v>
      </c>
      <c r="B21" s="119"/>
      <c r="C21" s="90">
        <v>0</v>
      </c>
      <c r="D21" s="90"/>
      <c r="E21" s="90">
        <v>0</v>
      </c>
      <c r="F21" s="90"/>
      <c r="G21" s="90">
        <v>0</v>
      </c>
      <c r="H21" s="90"/>
      <c r="I21" s="120">
        <f t="shared" si="2"/>
        <v>0</v>
      </c>
      <c r="J21" s="121"/>
    </row>
    <row r="22" spans="1:10" ht="15.5" x14ac:dyDescent="0.35">
      <c r="A22" s="118" t="s">
        <v>83</v>
      </c>
      <c r="B22" s="119"/>
      <c r="C22" s="90">
        <v>0</v>
      </c>
      <c r="D22" s="90"/>
      <c r="E22" s="90">
        <v>0</v>
      </c>
      <c r="F22" s="90"/>
      <c r="G22" s="90">
        <v>0</v>
      </c>
      <c r="H22" s="90"/>
      <c r="I22" s="120">
        <f t="shared" si="2"/>
        <v>0</v>
      </c>
      <c r="J22" s="121"/>
    </row>
    <row r="23" spans="1:10" ht="15.5" x14ac:dyDescent="0.35">
      <c r="A23" s="118" t="s">
        <v>84</v>
      </c>
      <c r="B23" s="119"/>
      <c r="C23" s="90">
        <v>0</v>
      </c>
      <c r="D23" s="90"/>
      <c r="E23" s="90">
        <v>0</v>
      </c>
      <c r="F23" s="90"/>
      <c r="G23" s="90">
        <v>0</v>
      </c>
      <c r="H23" s="90"/>
      <c r="I23" s="120">
        <f t="shared" si="2"/>
        <v>0</v>
      </c>
      <c r="J23" s="121"/>
    </row>
    <row r="24" spans="1:10" ht="15.5" x14ac:dyDescent="0.35">
      <c r="A24" s="118" t="s">
        <v>85</v>
      </c>
      <c r="B24" s="119"/>
      <c r="C24" s="90">
        <v>0</v>
      </c>
      <c r="D24" s="90"/>
      <c r="E24" s="90">
        <v>0</v>
      </c>
      <c r="F24" s="90"/>
      <c r="G24" s="90">
        <v>0</v>
      </c>
      <c r="H24" s="90"/>
      <c r="I24" s="120">
        <f t="shared" si="2"/>
        <v>0</v>
      </c>
      <c r="J24" s="121"/>
    </row>
    <row r="25" spans="1:10" ht="15.5" x14ac:dyDescent="0.35">
      <c r="A25" s="118" t="s">
        <v>189</v>
      </c>
      <c r="B25" s="119"/>
      <c r="C25" s="90">
        <v>0</v>
      </c>
      <c r="D25" s="90"/>
      <c r="E25" s="90">
        <v>0</v>
      </c>
      <c r="F25" s="90"/>
      <c r="G25" s="90">
        <v>0</v>
      </c>
      <c r="H25" s="90"/>
      <c r="I25" s="120">
        <f t="shared" si="2"/>
        <v>0</v>
      </c>
      <c r="J25" s="121"/>
    </row>
    <row r="26" spans="1:10" ht="16" thickBot="1" x14ac:dyDescent="0.4">
      <c r="A26" s="128" t="s">
        <v>86</v>
      </c>
      <c r="B26" s="129"/>
      <c r="C26" s="90">
        <v>0</v>
      </c>
      <c r="D26" s="90"/>
      <c r="E26" s="90">
        <v>0</v>
      </c>
      <c r="F26" s="90"/>
      <c r="G26" s="90">
        <v>0</v>
      </c>
      <c r="H26" s="90"/>
      <c r="I26" s="130">
        <f>C26-E26-G26</f>
        <v>0</v>
      </c>
      <c r="J26" s="131"/>
    </row>
    <row r="27" spans="1:10" ht="16" thickBot="1" x14ac:dyDescent="0.4">
      <c r="A27" s="122" t="s">
        <v>6</v>
      </c>
      <c r="B27" s="123"/>
      <c r="C27" s="124">
        <f>SUM(C20:D26)</f>
        <v>0</v>
      </c>
      <c r="D27" s="124"/>
      <c r="E27" s="125">
        <f>SUM(E20:F26)</f>
        <v>0</v>
      </c>
      <c r="F27" s="125"/>
      <c r="G27" s="126">
        <f>SUM(G20:H26)</f>
        <v>0</v>
      </c>
      <c r="H27" s="126"/>
      <c r="I27" s="126">
        <f>SUM(I20:J26)</f>
        <v>0</v>
      </c>
      <c r="J27" s="127"/>
    </row>
    <row r="28" spans="1:10" ht="7.4" customHeight="1" thickBot="1" x14ac:dyDescent="0.4">
      <c r="A28" s="57"/>
      <c r="B28" s="57"/>
      <c r="C28" s="57"/>
      <c r="D28" s="57"/>
      <c r="E28" s="57"/>
      <c r="F28" s="57"/>
      <c r="G28" s="57"/>
      <c r="H28" s="57"/>
      <c r="I28" s="57"/>
      <c r="J28" s="57"/>
    </row>
    <row r="29" spans="1:10" ht="15" thickBot="1" x14ac:dyDescent="0.4">
      <c r="A29" s="136" t="s">
        <v>7</v>
      </c>
      <c r="B29" s="137"/>
      <c r="C29" s="137"/>
      <c r="D29" s="137"/>
      <c r="E29" s="137"/>
      <c r="F29" s="137"/>
      <c r="G29" s="138"/>
      <c r="H29" s="145" t="s">
        <v>54</v>
      </c>
      <c r="I29" s="146"/>
      <c r="J29" s="147"/>
    </row>
    <row r="30" spans="1:10" ht="15" customHeight="1" x14ac:dyDescent="0.35">
      <c r="A30" s="139"/>
      <c r="B30" s="140"/>
      <c r="C30" s="140"/>
      <c r="D30" s="140"/>
      <c r="E30" s="140"/>
      <c r="F30" s="140"/>
      <c r="G30" s="141"/>
      <c r="H30" s="148">
        <f>G18</f>
        <v>0</v>
      </c>
      <c r="I30" s="149"/>
      <c r="J30" s="150"/>
    </row>
    <row r="31" spans="1:10" ht="15" thickBot="1" x14ac:dyDescent="0.4">
      <c r="A31" s="142"/>
      <c r="B31" s="143"/>
      <c r="C31" s="143"/>
      <c r="D31" s="143"/>
      <c r="E31" s="143"/>
      <c r="F31" s="143"/>
      <c r="G31" s="144"/>
      <c r="H31" s="151"/>
      <c r="I31" s="152"/>
      <c r="J31" s="153"/>
    </row>
    <row r="32" spans="1:10" ht="8.15" customHeight="1" x14ac:dyDescent="0.35">
      <c r="A32" s="154"/>
      <c r="B32" s="154"/>
      <c r="C32" s="154"/>
      <c r="D32" s="154"/>
      <c r="E32" s="154"/>
      <c r="F32" s="154"/>
      <c r="G32" s="154"/>
      <c r="H32" s="154"/>
      <c r="I32" s="154"/>
      <c r="J32" s="154"/>
    </row>
    <row r="33" spans="1:10" ht="15" thickBot="1" x14ac:dyDescent="0.4">
      <c r="A33" s="155"/>
      <c r="B33" s="155"/>
      <c r="C33" s="155"/>
      <c r="D33" s="156"/>
      <c r="E33" s="134"/>
      <c r="F33" s="134"/>
      <c r="G33" s="134"/>
      <c r="H33" s="134"/>
      <c r="I33" s="2"/>
      <c r="J33" s="27"/>
    </row>
    <row r="34" spans="1:10" x14ac:dyDescent="0.35">
      <c r="A34" s="135" t="s">
        <v>8</v>
      </c>
      <c r="B34" s="135"/>
      <c r="C34" s="135"/>
      <c r="D34" s="156"/>
      <c r="E34" s="135" t="s">
        <v>10</v>
      </c>
      <c r="F34" s="135"/>
      <c r="G34" s="135"/>
      <c r="H34" s="135"/>
      <c r="I34" s="2"/>
      <c r="J34" s="7" t="s">
        <v>11</v>
      </c>
    </row>
    <row r="35" spans="1:10" ht="8.15" customHeight="1" x14ac:dyDescent="0.35">
      <c r="A35" s="132"/>
      <c r="B35" s="132"/>
      <c r="C35" s="132"/>
      <c r="D35" s="132"/>
      <c r="E35" s="132"/>
      <c r="F35" s="132"/>
      <c r="G35" s="132"/>
      <c r="H35" s="132"/>
      <c r="I35" s="132"/>
      <c r="J35" s="132"/>
    </row>
    <row r="36" spans="1:10" ht="15" thickBot="1" x14ac:dyDescent="0.4">
      <c r="A36" s="133"/>
      <c r="B36" s="133"/>
      <c r="C36" s="133"/>
      <c r="D36" s="3"/>
      <c r="E36" s="134"/>
      <c r="F36" s="134"/>
      <c r="G36" s="134"/>
      <c r="H36" s="134"/>
      <c r="I36" s="2"/>
      <c r="J36" s="27"/>
    </row>
    <row r="37" spans="1:10" ht="15" thickBot="1" x14ac:dyDescent="0.4">
      <c r="A37" s="135" t="s">
        <v>9</v>
      </c>
      <c r="B37" s="135"/>
      <c r="C37" s="135"/>
      <c r="D37" s="2"/>
      <c r="E37" s="135" t="s">
        <v>10</v>
      </c>
      <c r="F37" s="135"/>
      <c r="G37" s="135"/>
      <c r="H37" s="135"/>
      <c r="I37" s="2"/>
      <c r="J37" s="7" t="s">
        <v>11</v>
      </c>
    </row>
    <row r="38" spans="1:10" ht="15.75" customHeight="1" thickBot="1" x14ac:dyDescent="0.4">
      <c r="A38" s="91" t="s">
        <v>58</v>
      </c>
      <c r="B38" s="92"/>
      <c r="C38" s="92"/>
      <c r="D38" s="92"/>
      <c r="E38" s="92"/>
      <c r="F38" s="92"/>
      <c r="G38" s="92"/>
      <c r="H38" s="92"/>
      <c r="I38" s="92"/>
      <c r="J38" s="93"/>
    </row>
    <row r="39" spans="1:10" ht="8.15" customHeight="1" x14ac:dyDescent="0.35">
      <c r="A39" s="166"/>
      <c r="B39" s="167"/>
      <c r="C39" s="167"/>
      <c r="D39" s="167"/>
      <c r="E39" s="167"/>
      <c r="F39" s="167"/>
      <c r="G39" s="167"/>
      <c r="H39" s="167"/>
      <c r="I39" s="167"/>
      <c r="J39" s="168"/>
    </row>
    <row r="40" spans="1:10" ht="15" thickBot="1" x14ac:dyDescent="0.4">
      <c r="A40" s="157"/>
      <c r="B40" s="158"/>
      <c r="C40" s="158"/>
      <c r="D40" s="3"/>
      <c r="E40" s="158"/>
      <c r="F40" s="158"/>
      <c r="G40" s="158"/>
      <c r="H40" s="158"/>
      <c r="I40" s="3"/>
      <c r="J40" s="39"/>
    </row>
    <row r="41" spans="1:10" x14ac:dyDescent="0.35">
      <c r="A41" s="159" t="s">
        <v>12</v>
      </c>
      <c r="B41" s="135"/>
      <c r="C41" s="135"/>
      <c r="D41" s="3"/>
      <c r="E41" s="135" t="s">
        <v>10</v>
      </c>
      <c r="F41" s="135"/>
      <c r="G41" s="135"/>
      <c r="H41" s="135"/>
      <c r="I41" s="3"/>
      <c r="J41" s="40" t="s">
        <v>11</v>
      </c>
    </row>
    <row r="42" spans="1:10" ht="8.15" customHeight="1" x14ac:dyDescent="0.35">
      <c r="A42" s="169"/>
      <c r="B42" s="156"/>
      <c r="C42" s="156"/>
      <c r="D42" s="156"/>
      <c r="E42" s="156"/>
      <c r="F42" s="156"/>
      <c r="G42" s="156"/>
      <c r="H42" s="156"/>
      <c r="I42" s="156"/>
      <c r="J42" s="170"/>
    </row>
    <row r="43" spans="1:10" ht="15" thickBot="1" x14ac:dyDescent="0.4">
      <c r="A43" s="157"/>
      <c r="B43" s="158"/>
      <c r="C43" s="158"/>
      <c r="D43" s="3"/>
      <c r="E43" s="158"/>
      <c r="F43" s="158"/>
      <c r="G43" s="158"/>
      <c r="H43" s="158"/>
      <c r="I43" s="3"/>
      <c r="J43" s="39"/>
    </row>
    <row r="44" spans="1:10" x14ac:dyDescent="0.35">
      <c r="A44" s="159" t="s">
        <v>13</v>
      </c>
      <c r="B44" s="135"/>
      <c r="C44" s="135"/>
      <c r="D44" s="3"/>
      <c r="E44" s="135" t="s">
        <v>10</v>
      </c>
      <c r="F44" s="135"/>
      <c r="G44" s="135"/>
      <c r="H44" s="135"/>
      <c r="I44" s="3"/>
      <c r="J44" s="40" t="s">
        <v>11</v>
      </c>
    </row>
    <row r="45" spans="1:10" ht="8.15" customHeight="1" thickBot="1" x14ac:dyDescent="0.4">
      <c r="A45" s="160"/>
      <c r="B45" s="161"/>
      <c r="C45" s="161"/>
      <c r="D45" s="161"/>
      <c r="E45" s="161"/>
      <c r="F45" s="161"/>
      <c r="G45" s="161"/>
      <c r="H45" s="161"/>
      <c r="I45" s="161"/>
      <c r="J45" s="162"/>
    </row>
    <row r="46" spans="1:10" ht="15" thickBot="1" x14ac:dyDescent="0.4">
      <c r="A46" s="163" t="s">
        <v>16</v>
      </c>
      <c r="B46" s="164"/>
      <c r="C46" s="164"/>
      <c r="D46" s="164"/>
      <c r="E46" s="164"/>
      <c r="F46" s="164"/>
      <c r="G46" s="164"/>
      <c r="H46" s="164"/>
      <c r="I46" s="164"/>
      <c r="J46" s="165"/>
    </row>
    <row r="47" spans="1:10" x14ac:dyDescent="0.35">
      <c r="A47" s="177" t="s">
        <v>24</v>
      </c>
      <c r="B47" s="178"/>
      <c r="C47" s="190" t="s">
        <v>17</v>
      </c>
      <c r="D47" s="191"/>
      <c r="E47" s="8" t="s">
        <v>14</v>
      </c>
      <c r="F47" s="8" t="s">
        <v>25</v>
      </c>
      <c r="G47" s="179" t="s">
        <v>15</v>
      </c>
      <c r="H47" s="180"/>
      <c r="I47" s="8" t="s">
        <v>55</v>
      </c>
      <c r="J47" s="41" t="s">
        <v>20</v>
      </c>
    </row>
    <row r="48" spans="1:10" ht="15" customHeight="1" x14ac:dyDescent="0.35">
      <c r="A48" s="181" t="str">
        <f>VLOOKUP('REIMBURSEMENT REQUEST FORM'!$A$2,'VENDOR TABLE'!1:51,3,FALSE)</f>
        <v>0</v>
      </c>
      <c r="B48" s="182"/>
      <c r="C48" s="187">
        <f>VLOOKUP('REIMBURSEMENT REQUEST FORM'!$D$4,'FUND TABLE'!1:51,7,FALSE)</f>
        <v>0</v>
      </c>
      <c r="D48" s="188"/>
      <c r="E48" s="28">
        <f>VLOOKUP('REIMBURSEMENT REQUEST FORM'!$D$4,'FUND TABLE'!1:51,8,FALSE)</f>
        <v>0</v>
      </c>
      <c r="F48" s="28">
        <f>VLOOKUP('REIMBURSEMENT REQUEST FORM'!$D$4,'FUND TABLE'!1:51,9,FALSE)</f>
        <v>0</v>
      </c>
      <c r="G48" s="187" t="str">
        <f>VLOOKUP('REIMBURSEMENT REQUEST FORM'!$D$4,'FUND TABLE'!1:51,11,FALSE)</f>
        <v>N/A</v>
      </c>
      <c r="H48" s="188"/>
      <c r="I48" s="28">
        <f>VLOOKUP('REIMBURSEMENT REQUEST FORM'!$A$2,'VENDOR TABLE'!1:51,4,FALSE)</f>
        <v>0</v>
      </c>
      <c r="J48" s="42">
        <f>VLOOKUP('REIMBURSEMENT REQUEST FORM'!$G$6,PROGRAM!1:25,2,FALSE)</f>
        <v>0</v>
      </c>
    </row>
    <row r="49" spans="1:10" ht="15" customHeight="1" x14ac:dyDescent="0.35">
      <c r="A49" s="183"/>
      <c r="B49" s="184"/>
      <c r="C49" s="171" t="s">
        <v>90</v>
      </c>
      <c r="D49" s="189"/>
      <c r="E49" s="9" t="s">
        <v>56</v>
      </c>
      <c r="F49" s="9" t="s">
        <v>57</v>
      </c>
      <c r="G49" s="9" t="s">
        <v>18</v>
      </c>
      <c r="H49" s="9" t="s">
        <v>19</v>
      </c>
      <c r="I49" s="171" t="s">
        <v>261</v>
      </c>
      <c r="J49" s="172"/>
    </row>
    <row r="50" spans="1:10" ht="15" customHeight="1" thickBot="1" x14ac:dyDescent="0.4">
      <c r="A50" s="185"/>
      <c r="B50" s="186"/>
      <c r="C50" s="173"/>
      <c r="D50" s="174"/>
      <c r="E50" s="43"/>
      <c r="F50" s="43"/>
      <c r="G50" s="43" t="str">
        <f>VLOOKUP('REIMBURSEMENT REQUEST FORM'!$D$4,'FUND TABLE'!1:51,12,FALSE)</f>
        <v>N/A</v>
      </c>
      <c r="H50" s="43">
        <f>VLOOKUP('REIMBURSEMENT REQUEST FORM'!$D$4,'FUND TABLE'!1:51,10,FALSE)</f>
        <v>0</v>
      </c>
      <c r="I50" s="175">
        <f>H30</f>
        <v>0</v>
      </c>
      <c r="J50" s="176"/>
    </row>
  </sheetData>
  <sheetProtection algorithmName="SHA-512" hashValue="O3RbNsBMAD857bXhcOtIlyi06vqgFtMij+4r4aEgov4ZG1mmbBxMg8/7uphcU2O/WBL+g3k4SWvqDXd55OlkYA==" saltValue="Vbpw6F1xhfCyu3fI6qLzwQ==" spinCount="100000" sheet="1" selectLockedCells="1"/>
  <mergeCells count="154">
    <mergeCell ref="I49:J49"/>
    <mergeCell ref="C50:D50"/>
    <mergeCell ref="I50:J50"/>
    <mergeCell ref="A47:B47"/>
    <mergeCell ref="G47:H47"/>
    <mergeCell ref="A48:B50"/>
    <mergeCell ref="G48:H48"/>
    <mergeCell ref="C49:D49"/>
    <mergeCell ref="C47:D47"/>
    <mergeCell ref="C48:D48"/>
    <mergeCell ref="A43:C43"/>
    <mergeCell ref="E43:H43"/>
    <mergeCell ref="A44:C44"/>
    <mergeCell ref="E44:H44"/>
    <mergeCell ref="A45:J45"/>
    <mergeCell ref="A46:J46"/>
    <mergeCell ref="A39:J39"/>
    <mergeCell ref="A40:C40"/>
    <mergeCell ref="E40:H40"/>
    <mergeCell ref="A41:C41"/>
    <mergeCell ref="E41:H41"/>
    <mergeCell ref="A42:J42"/>
    <mergeCell ref="A35:J35"/>
    <mergeCell ref="A36:C36"/>
    <mergeCell ref="E36:H36"/>
    <mergeCell ref="A37:C37"/>
    <mergeCell ref="E37:H37"/>
    <mergeCell ref="A38:J38"/>
    <mergeCell ref="A29:G31"/>
    <mergeCell ref="H29:J29"/>
    <mergeCell ref="H30:J31"/>
    <mergeCell ref="A32:J32"/>
    <mergeCell ref="A33:C33"/>
    <mergeCell ref="D33:D34"/>
    <mergeCell ref="E33:H33"/>
    <mergeCell ref="A34:C34"/>
    <mergeCell ref="E34:H34"/>
    <mergeCell ref="A26:B26"/>
    <mergeCell ref="C26:D26"/>
    <mergeCell ref="E26:F26"/>
    <mergeCell ref="G26:H26"/>
    <mergeCell ref="I26:J26"/>
    <mergeCell ref="A27:B27"/>
    <mergeCell ref="C27:D27"/>
    <mergeCell ref="E27:F27"/>
    <mergeCell ref="G27:H27"/>
    <mergeCell ref="I27:J27"/>
    <mergeCell ref="A24:B24"/>
    <mergeCell ref="C24:D24"/>
    <mergeCell ref="E24:F24"/>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9:B19"/>
    <mergeCell ref="C19:D19"/>
    <mergeCell ref="E19:F19"/>
    <mergeCell ref="G19:H19"/>
    <mergeCell ref="I19:J19"/>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G11:H11"/>
    <mergeCell ref="I11:J11"/>
    <mergeCell ref="G7:H7"/>
    <mergeCell ref="I7:J7"/>
    <mergeCell ref="A12:B12"/>
    <mergeCell ref="C12:D12"/>
    <mergeCell ref="E12:F12"/>
    <mergeCell ref="G12:H12"/>
    <mergeCell ref="I12:J12"/>
    <mergeCell ref="A1:C1"/>
    <mergeCell ref="D1:F1"/>
    <mergeCell ref="G1:J1"/>
    <mergeCell ref="A2:C4"/>
    <mergeCell ref="D2:F2"/>
    <mergeCell ref="G2:H2"/>
    <mergeCell ref="I2:J2"/>
    <mergeCell ref="G3:H4"/>
    <mergeCell ref="I3:J4"/>
    <mergeCell ref="A28:J28"/>
    <mergeCell ref="D3:F3"/>
    <mergeCell ref="E5:F5"/>
    <mergeCell ref="E6:F6"/>
    <mergeCell ref="D4:F4"/>
    <mergeCell ref="G5:J5"/>
    <mergeCell ref="A5:C5"/>
    <mergeCell ref="A6:C6"/>
    <mergeCell ref="A9:J9"/>
    <mergeCell ref="A10:B10"/>
    <mergeCell ref="C10:D10"/>
    <mergeCell ref="E10:F10"/>
    <mergeCell ref="G10:H10"/>
    <mergeCell ref="I10:J10"/>
    <mergeCell ref="A7:C7"/>
    <mergeCell ref="E7:F7"/>
    <mergeCell ref="A8:C8"/>
    <mergeCell ref="E8:F8"/>
    <mergeCell ref="G8:H8"/>
    <mergeCell ref="I8:J8"/>
    <mergeCell ref="G6:I6"/>
    <mergeCell ref="A11:B11"/>
    <mergeCell ref="C11:D11"/>
    <mergeCell ref="E11:F11"/>
  </mergeCells>
  <conditionalFormatting sqref="I8:J8">
    <cfRule type="expression" dxfId="12" priority="16">
      <formula>$G$8="NO"</formula>
    </cfRule>
  </conditionalFormatting>
  <conditionalFormatting sqref="A2:C4">
    <cfRule type="expression" dxfId="11" priority="15">
      <formula>$A$2="Select Organization"</formula>
    </cfRule>
  </conditionalFormatting>
  <conditionalFormatting sqref="D2:F2">
    <cfRule type="expression" dxfId="10" priority="14">
      <formula>$D$2="Enter Subaward Number Here"</formula>
    </cfRule>
  </conditionalFormatting>
  <conditionalFormatting sqref="A8:C8">
    <cfRule type="cellIs" dxfId="9" priority="10" operator="greaterThan">
      <formula>0</formula>
    </cfRule>
    <cfRule type="cellIs" dxfId="8" priority="11" operator="greaterThan">
      <formula>" $-   "</formula>
    </cfRule>
  </conditionalFormatting>
  <conditionalFormatting sqref="G3:H4">
    <cfRule type="expression" dxfId="7" priority="9">
      <formula>$G$3="Select a Month"</formula>
    </cfRule>
  </conditionalFormatting>
  <conditionalFormatting sqref="G6 J6">
    <cfRule type="expression" dxfId="6" priority="8">
      <formula>$G$6="Select a Program Type"</formula>
    </cfRule>
  </conditionalFormatting>
  <conditionalFormatting sqref="C18:D18">
    <cfRule type="cellIs" dxfId="5" priority="6" operator="lessThan">
      <formula>$A$8</formula>
    </cfRule>
    <cfRule type="cellIs" dxfId="4" priority="7" operator="greaterThan">
      <formula>$A$8</formula>
    </cfRule>
  </conditionalFormatting>
  <conditionalFormatting sqref="C27:D27">
    <cfRule type="cellIs" dxfId="3" priority="4" operator="lessThan">
      <formula>$E$8</formula>
    </cfRule>
    <cfRule type="cellIs" dxfId="2" priority="5" operator="greaterThan">
      <formula>$E$8</formula>
    </cfRule>
  </conditionalFormatting>
  <conditionalFormatting sqref="D4:F4">
    <cfRule type="expression" dxfId="1" priority="2">
      <formula>$D$4="Select a Funding Type"</formula>
    </cfRule>
  </conditionalFormatting>
  <conditionalFormatting sqref="I3:J4">
    <cfRule type="expression" dxfId="0" priority="1">
      <formula>$I$3="MM/DD/YY"</formula>
    </cfRule>
  </conditionalFormatting>
  <printOptions horizontalCentered="1"/>
  <pageMargins left="0.5" right="0.5" top="0.5" bottom="0.5" header="0.3" footer="0.3"/>
  <pageSetup scale="99" orientation="portrait" r:id="rId1"/>
  <headerFooter>
    <oddHeader>&amp;LCDVSA&amp;CFY21 REIMBURSEMENT REQUEST FORM</oddHeader>
    <oddFooter>&amp;LUpdated 6/22/2020&amp;CINV No.:</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WAIVER!$A$2:$A$3</xm:f>
          </x14:formula1>
          <xm:sqref>G8:H8</xm:sqref>
        </x14:dataValidation>
        <x14:dataValidation type="list" allowBlank="1" showInputMessage="1" showErrorMessage="1" xr:uid="{00000000-0002-0000-0100-000001000000}">
          <x14:formula1>
            <xm:f>'VENDOR TABLE'!$A$2:$A$38</xm:f>
          </x14:formula1>
          <xm:sqref>A2:C4</xm:sqref>
        </x14:dataValidation>
        <x14:dataValidation type="list" allowBlank="1" showInputMessage="1" showErrorMessage="1" xr:uid="{00000000-0002-0000-0100-000002000000}">
          <x14:formula1>
            <xm:f>'MONTH TABLE'!$A$2:$A$14</xm:f>
          </x14:formula1>
          <xm:sqref>G3:H4</xm:sqref>
        </x14:dataValidation>
        <x14:dataValidation type="list" allowBlank="1" showInputMessage="1" showErrorMessage="1" xr:uid="{00000000-0002-0000-0100-000003000000}">
          <x14:formula1>
            <xm:f>'FUND TABLE'!$A$2:$A$14</xm:f>
          </x14:formula1>
          <xm:sqref>D4:F4</xm:sqref>
        </x14:dataValidation>
        <x14:dataValidation type="list" allowBlank="1" showInputMessage="1" showErrorMessage="1" xr:uid="{00000000-0002-0000-0100-000004000000}">
          <x14:formula1>
            <xm:f>PROGRAM!$A$2:$A$7</xm:f>
          </x14:formula1>
          <xm:sqref>G6:I6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8"/>
  <sheetViews>
    <sheetView workbookViewId="0">
      <selection activeCell="B20" sqref="B20"/>
    </sheetView>
  </sheetViews>
  <sheetFormatPr defaultRowHeight="14.5" x14ac:dyDescent="0.35"/>
  <cols>
    <col min="1" max="1" width="51" bestFit="1" customWidth="1"/>
    <col min="2" max="2" width="11.26953125" bestFit="1" customWidth="1"/>
    <col min="3" max="3" width="11.26953125" customWidth="1"/>
  </cols>
  <sheetData>
    <row r="1" spans="1:4" x14ac:dyDescent="0.35">
      <c r="A1" s="29" t="s">
        <v>92</v>
      </c>
      <c r="B1" s="29" t="s">
        <v>91</v>
      </c>
      <c r="C1" s="29" t="s">
        <v>191</v>
      </c>
      <c r="D1" s="29" t="s">
        <v>55</v>
      </c>
    </row>
    <row r="2" spans="1:4" ht="15.5" x14ac:dyDescent="0.35">
      <c r="A2" t="s">
        <v>93</v>
      </c>
      <c r="B2" s="30">
        <v>0</v>
      </c>
      <c r="C2" s="30" t="s">
        <v>192</v>
      </c>
      <c r="D2">
        <v>0</v>
      </c>
    </row>
    <row r="3" spans="1:4" ht="15.5" x14ac:dyDescent="0.35">
      <c r="A3" t="s">
        <v>99</v>
      </c>
      <c r="B3" s="31" t="s">
        <v>98</v>
      </c>
      <c r="C3" s="34" t="s">
        <v>197</v>
      </c>
      <c r="D3">
        <v>6106</v>
      </c>
    </row>
    <row r="4" spans="1:4" ht="15.5" x14ac:dyDescent="0.35">
      <c r="A4" t="s">
        <v>97</v>
      </c>
      <c r="B4" s="31">
        <v>838435113</v>
      </c>
      <c r="C4" s="34" t="s">
        <v>196</v>
      </c>
      <c r="D4">
        <v>6105</v>
      </c>
    </row>
    <row r="5" spans="1:4" ht="15.5" x14ac:dyDescent="0.35">
      <c r="A5" t="s">
        <v>101</v>
      </c>
      <c r="B5" s="31" t="s">
        <v>100</v>
      </c>
      <c r="C5" s="34" t="s">
        <v>198</v>
      </c>
      <c r="D5">
        <v>6101</v>
      </c>
    </row>
    <row r="6" spans="1:4" ht="15.5" x14ac:dyDescent="0.35">
      <c r="A6" t="s">
        <v>94</v>
      </c>
      <c r="B6" s="32">
        <v>883461154</v>
      </c>
      <c r="C6" s="34" t="s">
        <v>193</v>
      </c>
      <c r="D6">
        <v>6104</v>
      </c>
    </row>
    <row r="7" spans="1:4" ht="15.5" x14ac:dyDescent="0.35">
      <c r="A7" t="s">
        <v>95</v>
      </c>
      <c r="B7" s="32">
        <v>626541523</v>
      </c>
      <c r="C7" s="34" t="s">
        <v>194</v>
      </c>
      <c r="D7">
        <v>6118</v>
      </c>
    </row>
    <row r="8" spans="1:4" ht="15.5" x14ac:dyDescent="0.35">
      <c r="A8" t="s">
        <v>96</v>
      </c>
      <c r="B8" s="32">
        <v>942891789</v>
      </c>
      <c r="C8" s="34" t="s">
        <v>195</v>
      </c>
      <c r="D8">
        <v>6117</v>
      </c>
    </row>
    <row r="9" spans="1:4" ht="15.5" x14ac:dyDescent="0.35">
      <c r="A9" t="s">
        <v>147</v>
      </c>
      <c r="B9" s="32" t="s">
        <v>146</v>
      </c>
      <c r="C9" s="34" t="s">
        <v>220</v>
      </c>
      <c r="D9">
        <v>6129</v>
      </c>
    </row>
    <row r="10" spans="1:4" ht="15.5" x14ac:dyDescent="0.35">
      <c r="A10" t="s">
        <v>103</v>
      </c>
      <c r="B10" s="32" t="s">
        <v>102</v>
      </c>
      <c r="C10" s="34" t="s">
        <v>199</v>
      </c>
      <c r="D10">
        <v>6107</v>
      </c>
    </row>
    <row r="11" spans="1:4" ht="15.5" x14ac:dyDescent="0.35">
      <c r="A11" t="s">
        <v>74</v>
      </c>
      <c r="B11" s="32" t="s">
        <v>104</v>
      </c>
      <c r="C11" s="34" t="s">
        <v>200</v>
      </c>
      <c r="D11">
        <v>6108</v>
      </c>
    </row>
    <row r="12" spans="1:4" ht="15.5" x14ac:dyDescent="0.35">
      <c r="A12" t="s">
        <v>138</v>
      </c>
      <c r="B12" s="32" t="s">
        <v>137</v>
      </c>
      <c r="C12" s="30" t="s">
        <v>221</v>
      </c>
      <c r="D12">
        <v>6130</v>
      </c>
    </row>
    <row r="13" spans="1:4" ht="15.5" x14ac:dyDescent="0.35">
      <c r="A13" t="s">
        <v>140</v>
      </c>
      <c r="B13" s="32" t="s">
        <v>139</v>
      </c>
      <c r="C13" s="30" t="s">
        <v>222</v>
      </c>
      <c r="D13">
        <v>6131</v>
      </c>
    </row>
    <row r="14" spans="1:4" ht="15.5" x14ac:dyDescent="0.35">
      <c r="A14" t="s">
        <v>141</v>
      </c>
      <c r="B14" s="32">
        <v>832746460</v>
      </c>
      <c r="C14" s="30" t="s">
        <v>223</v>
      </c>
      <c r="D14">
        <v>6132</v>
      </c>
    </row>
    <row r="15" spans="1:4" ht="15.5" x14ac:dyDescent="0.35">
      <c r="A15" t="s">
        <v>105</v>
      </c>
      <c r="B15" s="32">
        <v>945492288</v>
      </c>
      <c r="C15" s="34" t="s">
        <v>201</v>
      </c>
      <c r="D15">
        <v>6120</v>
      </c>
    </row>
    <row r="16" spans="1:4" ht="15.5" x14ac:dyDescent="0.35">
      <c r="A16" t="s">
        <v>106</v>
      </c>
      <c r="B16" s="32">
        <v>163721215</v>
      </c>
      <c r="C16" s="34" t="s">
        <v>202</v>
      </c>
      <c r="D16">
        <v>6129</v>
      </c>
    </row>
    <row r="17" spans="1:4" ht="15.5" x14ac:dyDescent="0.35">
      <c r="A17" t="s">
        <v>107</v>
      </c>
      <c r="B17" s="32">
        <v>829910244</v>
      </c>
      <c r="C17" s="34" t="s">
        <v>203</v>
      </c>
      <c r="D17">
        <v>6125</v>
      </c>
    </row>
    <row r="18" spans="1:4" ht="15.5" x14ac:dyDescent="0.35">
      <c r="A18" t="s">
        <v>108</v>
      </c>
      <c r="B18" s="32">
        <v>102866829</v>
      </c>
      <c r="C18" s="34" t="s">
        <v>204</v>
      </c>
      <c r="D18">
        <v>6109</v>
      </c>
    </row>
    <row r="19" spans="1:4" ht="15.5" x14ac:dyDescent="0.35">
      <c r="A19" t="s">
        <v>112</v>
      </c>
      <c r="B19" s="32" t="s">
        <v>111</v>
      </c>
      <c r="C19" s="34" t="s">
        <v>206</v>
      </c>
      <c r="D19">
        <v>6119</v>
      </c>
    </row>
    <row r="20" spans="1:4" ht="15.5" x14ac:dyDescent="0.35">
      <c r="A20" t="s">
        <v>110</v>
      </c>
      <c r="B20" s="32" t="s">
        <v>109</v>
      </c>
      <c r="C20" s="34" t="s">
        <v>205</v>
      </c>
      <c r="D20">
        <v>6127</v>
      </c>
    </row>
    <row r="21" spans="1:4" ht="15.5" x14ac:dyDescent="0.35">
      <c r="A21" t="s">
        <v>113</v>
      </c>
      <c r="B21" s="32">
        <v>959065566</v>
      </c>
      <c r="C21" s="34" t="s">
        <v>207</v>
      </c>
      <c r="D21">
        <v>6110</v>
      </c>
    </row>
    <row r="22" spans="1:4" ht="15.5" x14ac:dyDescent="0.35">
      <c r="A22" t="s">
        <v>114</v>
      </c>
      <c r="B22" s="32">
        <v>618157267</v>
      </c>
      <c r="C22" s="34" t="s">
        <v>208</v>
      </c>
      <c r="D22">
        <v>6111</v>
      </c>
    </row>
    <row r="23" spans="1:4" ht="15.5" x14ac:dyDescent="0.35">
      <c r="A23" t="s">
        <v>116</v>
      </c>
      <c r="B23" s="32" t="s">
        <v>115</v>
      </c>
      <c r="C23" s="34" t="s">
        <v>209</v>
      </c>
      <c r="D23">
        <v>6126</v>
      </c>
    </row>
    <row r="24" spans="1:4" ht="15.5" x14ac:dyDescent="0.35">
      <c r="A24" t="s">
        <v>143</v>
      </c>
      <c r="B24" s="32" t="s">
        <v>142</v>
      </c>
      <c r="C24" s="30" t="s">
        <v>224</v>
      </c>
      <c r="D24">
        <v>6133</v>
      </c>
    </row>
    <row r="25" spans="1:4" ht="15.5" x14ac:dyDescent="0.35">
      <c r="A25" t="s">
        <v>144</v>
      </c>
      <c r="B25" s="32">
        <v>144246776</v>
      </c>
      <c r="C25" s="30" t="s">
        <v>225</v>
      </c>
      <c r="D25">
        <v>6134</v>
      </c>
    </row>
    <row r="26" spans="1:4" ht="15.5" x14ac:dyDescent="0.35">
      <c r="A26" t="s">
        <v>118</v>
      </c>
      <c r="B26" s="32" t="s">
        <v>117</v>
      </c>
      <c r="C26" s="34" t="s">
        <v>210</v>
      </c>
      <c r="D26">
        <v>6102</v>
      </c>
    </row>
    <row r="27" spans="1:4" ht="15.5" x14ac:dyDescent="0.35">
      <c r="A27" t="s">
        <v>122</v>
      </c>
      <c r="B27" s="32" t="s">
        <v>121</v>
      </c>
      <c r="C27" s="34" t="s">
        <v>212</v>
      </c>
      <c r="D27">
        <v>6121</v>
      </c>
    </row>
    <row r="28" spans="1:4" ht="15.5" x14ac:dyDescent="0.35">
      <c r="A28" t="s">
        <v>120</v>
      </c>
      <c r="B28" s="32" t="s">
        <v>119</v>
      </c>
      <c r="C28" s="34" t="s">
        <v>211</v>
      </c>
      <c r="D28">
        <v>6112</v>
      </c>
    </row>
    <row r="29" spans="1:4" ht="15.5" x14ac:dyDescent="0.35">
      <c r="A29" t="s">
        <v>124</v>
      </c>
      <c r="B29" s="32" t="s">
        <v>123</v>
      </c>
      <c r="C29" s="34" t="s">
        <v>213</v>
      </c>
      <c r="D29">
        <v>6103</v>
      </c>
    </row>
    <row r="30" spans="1:4" ht="15.5" x14ac:dyDescent="0.35">
      <c r="A30" t="s">
        <v>126</v>
      </c>
      <c r="B30" s="34" t="s">
        <v>125</v>
      </c>
      <c r="C30" s="34" t="s">
        <v>214</v>
      </c>
      <c r="D30">
        <v>6113</v>
      </c>
    </row>
    <row r="31" spans="1:4" ht="15.5" x14ac:dyDescent="0.35">
      <c r="A31" t="s">
        <v>149</v>
      </c>
      <c r="B31" s="30" t="s">
        <v>148</v>
      </c>
      <c r="C31" s="30" t="s">
        <v>227</v>
      </c>
      <c r="D31">
        <v>6135</v>
      </c>
    </row>
    <row r="32" spans="1:4" ht="15.5" x14ac:dyDescent="0.35">
      <c r="A32" t="s">
        <v>145</v>
      </c>
      <c r="B32" s="30">
        <v>107122744</v>
      </c>
      <c r="C32" s="30" t="s">
        <v>226</v>
      </c>
      <c r="D32">
        <v>6136</v>
      </c>
    </row>
    <row r="33" spans="1:4" ht="15.5" x14ac:dyDescent="0.35">
      <c r="A33" t="s">
        <v>128</v>
      </c>
      <c r="B33" s="34" t="s">
        <v>127</v>
      </c>
      <c r="C33" s="34" t="s">
        <v>216</v>
      </c>
      <c r="D33">
        <v>6114</v>
      </c>
    </row>
    <row r="34" spans="1:4" ht="15.5" x14ac:dyDescent="0.35">
      <c r="A34" t="s">
        <v>130</v>
      </c>
      <c r="B34" s="34" t="s">
        <v>129</v>
      </c>
      <c r="C34" s="34" t="s">
        <v>215</v>
      </c>
      <c r="D34">
        <v>6122</v>
      </c>
    </row>
    <row r="35" spans="1:4" ht="15.5" x14ac:dyDescent="0.35">
      <c r="A35" t="s">
        <v>132</v>
      </c>
      <c r="B35" s="34" t="s">
        <v>131</v>
      </c>
      <c r="C35" s="34" t="s">
        <v>217</v>
      </c>
      <c r="D35">
        <v>6115</v>
      </c>
    </row>
    <row r="36" spans="1:4" ht="15.5" x14ac:dyDescent="0.35">
      <c r="A36" t="s">
        <v>150</v>
      </c>
      <c r="B36" s="30">
        <v>147659932</v>
      </c>
      <c r="C36" s="30" t="s">
        <v>228</v>
      </c>
      <c r="D36">
        <v>6137</v>
      </c>
    </row>
    <row r="37" spans="1:4" ht="15.5" x14ac:dyDescent="0.35">
      <c r="A37" t="s">
        <v>134</v>
      </c>
      <c r="B37" s="34" t="s">
        <v>133</v>
      </c>
      <c r="C37" s="34" t="s">
        <v>218</v>
      </c>
      <c r="D37">
        <v>6116</v>
      </c>
    </row>
    <row r="38" spans="1:4" ht="15.5" x14ac:dyDescent="0.35">
      <c r="A38" t="s">
        <v>136</v>
      </c>
      <c r="B38" s="34" t="s">
        <v>135</v>
      </c>
      <c r="C38" s="34" t="s">
        <v>219</v>
      </c>
      <c r="D38">
        <v>6124</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9"/>
  <sheetViews>
    <sheetView zoomScale="160" zoomScaleNormal="160" workbookViewId="0">
      <selection activeCell="K9" sqref="K9"/>
    </sheetView>
  </sheetViews>
  <sheetFormatPr defaultRowHeight="14.5" x14ac:dyDescent="0.35"/>
  <cols>
    <col min="1" max="1" width="49.26953125" bestFit="1" customWidth="1"/>
    <col min="2" max="2" width="10.26953125" bestFit="1" customWidth="1"/>
    <col min="3" max="3" width="10.1796875" bestFit="1" customWidth="1"/>
    <col min="4" max="4" width="7.26953125" bestFit="1" customWidth="1"/>
    <col min="5" max="5" width="7" bestFit="1" customWidth="1"/>
    <col min="6" max="6" width="14.54296875" bestFit="1" customWidth="1"/>
    <col min="7" max="7" width="10.54296875" bestFit="1" customWidth="1"/>
    <col min="11" max="11" width="12.1796875" bestFit="1" customWidth="1"/>
  </cols>
  <sheetData>
    <row r="1" spans="1:12" x14ac:dyDescent="0.35">
      <c r="A1" s="29" t="s">
        <v>151</v>
      </c>
      <c r="B1" s="29" t="s">
        <v>152</v>
      </c>
      <c r="C1" s="29" t="s">
        <v>153</v>
      </c>
      <c r="D1" s="29" t="s">
        <v>154</v>
      </c>
      <c r="E1" s="29" t="s">
        <v>155</v>
      </c>
      <c r="F1" s="29" t="s">
        <v>156</v>
      </c>
      <c r="G1" s="29" t="s">
        <v>17</v>
      </c>
      <c r="H1" s="29" t="s">
        <v>14</v>
      </c>
      <c r="I1" s="29" t="s">
        <v>25</v>
      </c>
      <c r="J1" s="29" t="s">
        <v>19</v>
      </c>
      <c r="K1" s="29" t="s">
        <v>15</v>
      </c>
      <c r="L1" s="29" t="s">
        <v>18</v>
      </c>
    </row>
    <row r="2" spans="1:12" x14ac:dyDescent="0.35">
      <c r="A2" s="37" t="s">
        <v>255</v>
      </c>
      <c r="K2" t="s">
        <v>159</v>
      </c>
      <c r="L2" t="s">
        <v>159</v>
      </c>
    </row>
    <row r="3" spans="1:12" x14ac:dyDescent="0.35">
      <c r="A3" t="s">
        <v>160</v>
      </c>
      <c r="B3" t="s">
        <v>161</v>
      </c>
      <c r="C3" t="s">
        <v>158</v>
      </c>
      <c r="D3">
        <v>0.25</v>
      </c>
      <c r="E3">
        <v>16.574999999999999</v>
      </c>
      <c r="F3" t="s">
        <v>162</v>
      </c>
      <c r="G3">
        <v>126002000</v>
      </c>
      <c r="H3">
        <v>1004</v>
      </c>
      <c r="I3">
        <v>7000</v>
      </c>
      <c r="J3">
        <v>7001</v>
      </c>
      <c r="K3" t="s">
        <v>249</v>
      </c>
      <c r="L3" t="s">
        <v>231</v>
      </c>
    </row>
    <row r="4" spans="1:12" x14ac:dyDescent="0.35">
      <c r="A4" t="s">
        <v>163</v>
      </c>
      <c r="B4" t="s">
        <v>161</v>
      </c>
      <c r="C4" t="s">
        <v>158</v>
      </c>
      <c r="D4">
        <v>0.25</v>
      </c>
      <c r="E4">
        <v>16.574999999999999</v>
      </c>
      <c r="F4" t="s">
        <v>164</v>
      </c>
      <c r="G4">
        <v>126002000</v>
      </c>
      <c r="H4">
        <v>1004</v>
      </c>
      <c r="I4">
        <v>7000</v>
      </c>
      <c r="J4">
        <v>7001</v>
      </c>
      <c r="K4" t="s">
        <v>249</v>
      </c>
      <c r="L4" t="s">
        <v>232</v>
      </c>
    </row>
    <row r="5" spans="1:12" x14ac:dyDescent="0.35">
      <c r="A5" t="s">
        <v>165</v>
      </c>
      <c r="B5" t="s">
        <v>161</v>
      </c>
      <c r="C5" t="s">
        <v>158</v>
      </c>
      <c r="D5">
        <v>0.25</v>
      </c>
      <c r="E5">
        <v>16.574999999999999</v>
      </c>
      <c r="F5" t="s">
        <v>166</v>
      </c>
      <c r="G5">
        <v>126002000</v>
      </c>
      <c r="H5">
        <v>1004</v>
      </c>
      <c r="I5">
        <v>7000</v>
      </c>
      <c r="J5">
        <v>7001</v>
      </c>
      <c r="K5" t="s">
        <v>249</v>
      </c>
      <c r="L5" t="s">
        <v>233</v>
      </c>
    </row>
    <row r="6" spans="1:12" x14ac:dyDescent="0.35">
      <c r="A6" t="s">
        <v>167</v>
      </c>
      <c r="B6" t="s">
        <v>161</v>
      </c>
      <c r="C6" t="s">
        <v>158</v>
      </c>
      <c r="D6">
        <v>0.25</v>
      </c>
      <c r="E6">
        <v>16.574999999999999</v>
      </c>
      <c r="F6" t="s">
        <v>168</v>
      </c>
      <c r="G6">
        <v>126002000</v>
      </c>
      <c r="H6">
        <v>1004</v>
      </c>
      <c r="I6">
        <v>7000</v>
      </c>
      <c r="J6">
        <v>7001</v>
      </c>
      <c r="K6" t="s">
        <v>249</v>
      </c>
      <c r="L6" t="s">
        <v>234</v>
      </c>
    </row>
    <row r="7" spans="1:12" x14ac:dyDescent="0.35">
      <c r="A7" t="s">
        <v>175</v>
      </c>
      <c r="B7" t="s">
        <v>161</v>
      </c>
      <c r="C7" t="s">
        <v>158</v>
      </c>
      <c r="D7">
        <v>0.25</v>
      </c>
      <c r="E7">
        <v>93.671000000000006</v>
      </c>
      <c r="F7" t="s">
        <v>169</v>
      </c>
      <c r="G7">
        <v>126002000</v>
      </c>
      <c r="H7">
        <v>1004</v>
      </c>
      <c r="I7">
        <v>7000</v>
      </c>
      <c r="J7">
        <v>7001</v>
      </c>
      <c r="K7" t="s">
        <v>250</v>
      </c>
      <c r="L7" t="s">
        <v>233</v>
      </c>
    </row>
    <row r="8" spans="1:12" x14ac:dyDescent="0.35">
      <c r="A8" t="s">
        <v>187</v>
      </c>
      <c r="B8" t="s">
        <v>161</v>
      </c>
      <c r="C8" t="s">
        <v>158</v>
      </c>
      <c r="D8">
        <v>0.25</v>
      </c>
      <c r="E8">
        <v>93.671000000000006</v>
      </c>
      <c r="F8" t="s">
        <v>188</v>
      </c>
      <c r="G8">
        <v>126002000</v>
      </c>
      <c r="H8">
        <v>1004</v>
      </c>
      <c r="I8">
        <v>7000</v>
      </c>
      <c r="J8">
        <v>7001</v>
      </c>
      <c r="K8" t="s">
        <v>250</v>
      </c>
      <c r="L8" t="s">
        <v>234</v>
      </c>
    </row>
    <row r="9" spans="1:12" x14ac:dyDescent="0.35">
      <c r="A9" t="s">
        <v>177</v>
      </c>
      <c r="B9" t="s">
        <v>161</v>
      </c>
      <c r="C9" t="s">
        <v>170</v>
      </c>
      <c r="D9">
        <v>0</v>
      </c>
      <c r="E9">
        <v>16.016999999999999</v>
      </c>
      <c r="F9" t="s">
        <v>172</v>
      </c>
      <c r="G9">
        <v>126002000</v>
      </c>
      <c r="H9">
        <v>1004</v>
      </c>
      <c r="I9">
        <v>7000</v>
      </c>
      <c r="J9">
        <v>7001</v>
      </c>
      <c r="K9" t="s">
        <v>251</v>
      </c>
      <c r="L9" t="s">
        <v>232</v>
      </c>
    </row>
    <row r="10" spans="1:12" x14ac:dyDescent="0.35">
      <c r="A10" t="s">
        <v>176</v>
      </c>
      <c r="B10" t="s">
        <v>161</v>
      </c>
      <c r="C10" t="s">
        <v>170</v>
      </c>
      <c r="D10">
        <v>0</v>
      </c>
      <c r="E10">
        <v>16.016999999999999</v>
      </c>
      <c r="F10" t="s">
        <v>171</v>
      </c>
      <c r="G10">
        <v>126002000</v>
      </c>
      <c r="H10">
        <v>1004</v>
      </c>
      <c r="I10">
        <v>7000</v>
      </c>
      <c r="J10">
        <v>7001</v>
      </c>
      <c r="K10" t="s">
        <v>251</v>
      </c>
      <c r="L10" t="s">
        <v>233</v>
      </c>
    </row>
    <row r="11" spans="1:12" x14ac:dyDescent="0.35">
      <c r="A11" t="s">
        <v>235</v>
      </c>
      <c r="B11" t="s">
        <v>161</v>
      </c>
      <c r="C11" t="s">
        <v>170</v>
      </c>
      <c r="D11">
        <v>0</v>
      </c>
      <c r="E11">
        <v>16.016999999999999</v>
      </c>
      <c r="F11" t="s">
        <v>236</v>
      </c>
      <c r="G11">
        <v>126002000</v>
      </c>
      <c r="H11">
        <v>1004</v>
      </c>
      <c r="I11">
        <v>7000</v>
      </c>
      <c r="J11">
        <v>7001</v>
      </c>
      <c r="K11" t="s">
        <v>251</v>
      </c>
      <c r="L11" t="s">
        <v>234</v>
      </c>
    </row>
    <row r="12" spans="1:12" x14ac:dyDescent="0.35">
      <c r="A12" t="s">
        <v>178</v>
      </c>
      <c r="B12" t="s">
        <v>161</v>
      </c>
      <c r="C12" t="s">
        <v>170</v>
      </c>
      <c r="D12">
        <v>0</v>
      </c>
      <c r="E12">
        <v>16.588000000000001</v>
      </c>
      <c r="F12" t="s">
        <v>173</v>
      </c>
      <c r="G12">
        <v>126002000</v>
      </c>
      <c r="H12">
        <v>1004</v>
      </c>
      <c r="I12">
        <v>7000</v>
      </c>
      <c r="J12">
        <v>7001</v>
      </c>
      <c r="K12" t="s">
        <v>252</v>
      </c>
      <c r="L12" t="s">
        <v>231</v>
      </c>
    </row>
    <row r="13" spans="1:12" x14ac:dyDescent="0.35">
      <c r="A13" t="s">
        <v>179</v>
      </c>
      <c r="B13" t="s">
        <v>161</v>
      </c>
      <c r="C13" t="s">
        <v>170</v>
      </c>
      <c r="D13">
        <v>0</v>
      </c>
      <c r="E13">
        <v>16.588000000000001</v>
      </c>
      <c r="F13" t="s">
        <v>174</v>
      </c>
      <c r="G13">
        <v>126002000</v>
      </c>
      <c r="H13">
        <v>1004</v>
      </c>
      <c r="I13">
        <v>7000</v>
      </c>
      <c r="J13">
        <v>7001</v>
      </c>
      <c r="K13" t="s">
        <v>252</v>
      </c>
      <c r="L13" t="s">
        <v>232</v>
      </c>
    </row>
    <row r="14" spans="1:12" x14ac:dyDescent="0.35">
      <c r="A14" t="s">
        <v>182</v>
      </c>
      <c r="B14" t="s">
        <v>161</v>
      </c>
      <c r="C14" t="s">
        <v>170</v>
      </c>
      <c r="D14">
        <v>0</v>
      </c>
      <c r="E14">
        <v>16.588000000000001</v>
      </c>
      <c r="F14" t="s">
        <v>186</v>
      </c>
      <c r="G14">
        <v>126002000</v>
      </c>
      <c r="H14">
        <v>1004</v>
      </c>
      <c r="I14">
        <v>7000</v>
      </c>
      <c r="J14">
        <v>7001</v>
      </c>
      <c r="K14" t="s">
        <v>252</v>
      </c>
      <c r="L14" t="s">
        <v>233</v>
      </c>
    </row>
    <row r="15" spans="1:12" x14ac:dyDescent="0.35">
      <c r="A15" t="s">
        <v>183</v>
      </c>
      <c r="B15" t="s">
        <v>157</v>
      </c>
      <c r="C15" t="s">
        <v>158</v>
      </c>
      <c r="D15">
        <v>0.1</v>
      </c>
      <c r="E15" t="s">
        <v>159</v>
      </c>
      <c r="F15" t="s">
        <v>159</v>
      </c>
      <c r="G15">
        <v>126001000</v>
      </c>
      <c r="H15">
        <v>1004</v>
      </c>
      <c r="I15">
        <v>7000</v>
      </c>
      <c r="J15">
        <v>7001</v>
      </c>
      <c r="K15" t="s">
        <v>159</v>
      </c>
      <c r="L15" t="s">
        <v>159</v>
      </c>
    </row>
    <row r="16" spans="1:12" x14ac:dyDescent="0.35">
      <c r="A16" t="s">
        <v>229</v>
      </c>
      <c r="B16" t="s">
        <v>157</v>
      </c>
      <c r="C16" t="s">
        <v>158</v>
      </c>
      <c r="D16">
        <v>0.1</v>
      </c>
      <c r="E16" t="s">
        <v>159</v>
      </c>
      <c r="F16" t="s">
        <v>159</v>
      </c>
      <c r="G16">
        <v>126006500</v>
      </c>
      <c r="H16">
        <v>1246</v>
      </c>
      <c r="I16">
        <v>7000</v>
      </c>
      <c r="J16">
        <v>7001</v>
      </c>
      <c r="K16" t="s">
        <v>159</v>
      </c>
      <c r="L16" t="s">
        <v>159</v>
      </c>
    </row>
    <row r="17" spans="1:12" x14ac:dyDescent="0.35">
      <c r="A17" t="s">
        <v>230</v>
      </c>
      <c r="B17" t="s">
        <v>157</v>
      </c>
      <c r="C17" t="s">
        <v>158</v>
      </c>
      <c r="D17">
        <v>0.1</v>
      </c>
      <c r="E17" t="s">
        <v>159</v>
      </c>
      <c r="F17" t="s">
        <v>159</v>
      </c>
      <c r="G17">
        <v>126006500</v>
      </c>
      <c r="H17">
        <v>1246</v>
      </c>
      <c r="I17">
        <v>7000</v>
      </c>
      <c r="J17">
        <v>7001</v>
      </c>
      <c r="K17" t="s">
        <v>159</v>
      </c>
      <c r="L17" t="s">
        <v>159</v>
      </c>
    </row>
    <row r="18" spans="1:12" x14ac:dyDescent="0.35">
      <c r="A18" t="s">
        <v>184</v>
      </c>
      <c r="B18" t="s">
        <v>157</v>
      </c>
      <c r="C18" t="s">
        <v>158</v>
      </c>
      <c r="D18">
        <v>0.15</v>
      </c>
      <c r="E18" t="s">
        <v>159</v>
      </c>
      <c r="F18" t="s">
        <v>159</v>
      </c>
      <c r="H18">
        <v>1004</v>
      </c>
      <c r="I18">
        <v>7000</v>
      </c>
      <c r="J18">
        <v>7001</v>
      </c>
      <c r="K18" t="s">
        <v>253</v>
      </c>
      <c r="L18" t="s">
        <v>159</v>
      </c>
    </row>
    <row r="19" spans="1:12" x14ac:dyDescent="0.35">
      <c r="A19" t="s">
        <v>185</v>
      </c>
      <c r="B19" t="s">
        <v>157</v>
      </c>
      <c r="C19" t="s">
        <v>170</v>
      </c>
      <c r="D19">
        <v>0</v>
      </c>
      <c r="E19" t="s">
        <v>159</v>
      </c>
      <c r="F19" t="s">
        <v>159</v>
      </c>
      <c r="H19">
        <v>1004</v>
      </c>
      <c r="I19">
        <v>7000</v>
      </c>
      <c r="J19">
        <v>7001</v>
      </c>
      <c r="K19" t="s">
        <v>254</v>
      </c>
      <c r="L19" t="s">
        <v>159</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4"/>
  <sheetViews>
    <sheetView zoomScale="190" zoomScaleNormal="190" workbookViewId="0">
      <selection activeCell="D14" sqref="D14"/>
    </sheetView>
  </sheetViews>
  <sheetFormatPr defaultRowHeight="14.5" x14ac:dyDescent="0.35"/>
  <cols>
    <col min="1" max="1" width="9.81640625" bestFit="1" customWidth="1"/>
    <col min="2" max="2" width="11" bestFit="1" customWidth="1"/>
  </cols>
  <sheetData>
    <row r="1" spans="1:4" x14ac:dyDescent="0.35">
      <c r="A1" s="29" t="s">
        <v>180</v>
      </c>
      <c r="B1" s="29" t="s">
        <v>181</v>
      </c>
      <c r="C1" s="29" t="s">
        <v>262</v>
      </c>
      <c r="D1" s="29" t="s">
        <v>275</v>
      </c>
    </row>
    <row r="2" spans="1:4" x14ac:dyDescent="0.35">
      <c r="A2" t="s">
        <v>258</v>
      </c>
      <c r="B2" t="s">
        <v>259</v>
      </c>
      <c r="C2" t="s">
        <v>263</v>
      </c>
      <c r="D2" t="s">
        <v>276</v>
      </c>
    </row>
    <row r="3" spans="1:4" x14ac:dyDescent="0.35">
      <c r="A3" s="33">
        <v>44013</v>
      </c>
      <c r="B3" s="33">
        <v>44043</v>
      </c>
      <c r="C3" t="s">
        <v>264</v>
      </c>
      <c r="D3">
        <v>2020</v>
      </c>
    </row>
    <row r="4" spans="1:4" x14ac:dyDescent="0.35">
      <c r="A4" s="33">
        <v>44044</v>
      </c>
      <c r="B4" s="33">
        <v>44074</v>
      </c>
      <c r="C4" t="s">
        <v>265</v>
      </c>
      <c r="D4">
        <v>2020</v>
      </c>
    </row>
    <row r="5" spans="1:4" x14ac:dyDescent="0.35">
      <c r="A5" s="33">
        <v>44075</v>
      </c>
      <c r="B5" s="33">
        <v>44104</v>
      </c>
      <c r="C5" t="s">
        <v>266</v>
      </c>
      <c r="D5">
        <v>2020</v>
      </c>
    </row>
    <row r="6" spans="1:4" x14ac:dyDescent="0.35">
      <c r="A6" s="33">
        <v>44105</v>
      </c>
      <c r="B6" s="33">
        <v>44135</v>
      </c>
      <c r="C6" t="s">
        <v>267</v>
      </c>
      <c r="D6">
        <v>2020</v>
      </c>
    </row>
    <row r="7" spans="1:4" x14ac:dyDescent="0.35">
      <c r="A7" s="33">
        <v>44136</v>
      </c>
      <c r="B7" s="33">
        <v>44165</v>
      </c>
      <c r="C7" t="s">
        <v>268</v>
      </c>
      <c r="D7">
        <v>2020</v>
      </c>
    </row>
    <row r="8" spans="1:4" x14ac:dyDescent="0.35">
      <c r="A8" s="33">
        <v>44166</v>
      </c>
      <c r="B8" s="33">
        <v>44196</v>
      </c>
      <c r="C8" t="s">
        <v>269</v>
      </c>
      <c r="D8">
        <v>2020</v>
      </c>
    </row>
    <row r="9" spans="1:4" x14ac:dyDescent="0.35">
      <c r="A9" s="33">
        <v>44197</v>
      </c>
      <c r="B9" s="33">
        <v>44227</v>
      </c>
      <c r="C9" t="s">
        <v>270</v>
      </c>
      <c r="D9">
        <v>2021</v>
      </c>
    </row>
    <row r="10" spans="1:4" x14ac:dyDescent="0.35">
      <c r="A10" s="33">
        <v>44228</v>
      </c>
      <c r="B10" s="33">
        <v>44255</v>
      </c>
      <c r="C10" t="s">
        <v>271</v>
      </c>
      <c r="D10">
        <v>2021</v>
      </c>
    </row>
    <row r="11" spans="1:4" x14ac:dyDescent="0.35">
      <c r="A11" s="33">
        <v>44256</v>
      </c>
      <c r="B11" s="33">
        <v>44286</v>
      </c>
      <c r="C11" t="s">
        <v>272</v>
      </c>
      <c r="D11">
        <v>2021</v>
      </c>
    </row>
    <row r="12" spans="1:4" x14ac:dyDescent="0.35">
      <c r="A12" s="33">
        <v>44287</v>
      </c>
      <c r="B12" s="33">
        <v>44316</v>
      </c>
      <c r="C12" t="s">
        <v>273</v>
      </c>
      <c r="D12">
        <v>2021</v>
      </c>
    </row>
    <row r="13" spans="1:4" x14ac:dyDescent="0.35">
      <c r="A13" s="33">
        <v>44317</v>
      </c>
      <c r="B13" s="33">
        <v>44347</v>
      </c>
      <c r="C13" t="s">
        <v>51</v>
      </c>
      <c r="D13">
        <v>2021</v>
      </c>
    </row>
    <row r="14" spans="1:4" x14ac:dyDescent="0.35">
      <c r="A14" s="33">
        <v>44348</v>
      </c>
      <c r="B14" s="33">
        <v>44377</v>
      </c>
      <c r="C14" t="s">
        <v>274</v>
      </c>
      <c r="D14">
        <v>2021</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election activeCell="A2" sqref="A2:A3"/>
    </sheetView>
  </sheetViews>
  <sheetFormatPr defaultRowHeight="14.5" x14ac:dyDescent="0.35"/>
  <sheetData>
    <row r="1" spans="1:1" x14ac:dyDescent="0.35">
      <c r="A1" s="29" t="s">
        <v>190</v>
      </c>
    </row>
    <row r="2" spans="1:1" x14ac:dyDescent="0.35">
      <c r="A2" t="s">
        <v>170</v>
      </c>
    </row>
    <row r="3" spans="1:1" x14ac:dyDescent="0.35">
      <c r="A3" t="s">
        <v>158</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1"/>
  <sheetViews>
    <sheetView workbookViewId="0">
      <selection activeCell="A3" sqref="A3"/>
    </sheetView>
  </sheetViews>
  <sheetFormatPr defaultRowHeight="14.5" x14ac:dyDescent="0.35"/>
  <cols>
    <col min="1" max="1" width="52.26953125" customWidth="1"/>
  </cols>
  <sheetData>
    <row r="1" spans="1:2" x14ac:dyDescent="0.35">
      <c r="A1" s="29" t="s">
        <v>237</v>
      </c>
      <c r="B1" s="29" t="s">
        <v>20</v>
      </c>
    </row>
    <row r="2" spans="1:2" x14ac:dyDescent="0.35">
      <c r="A2" t="s">
        <v>257</v>
      </c>
      <c r="B2" s="29"/>
    </row>
    <row r="3" spans="1:2" x14ac:dyDescent="0.35">
      <c r="A3" t="s">
        <v>278</v>
      </c>
      <c r="B3" t="s">
        <v>238</v>
      </c>
    </row>
    <row r="4" spans="1:2" x14ac:dyDescent="0.35">
      <c r="A4" t="s">
        <v>243</v>
      </c>
      <c r="B4" t="s">
        <v>244</v>
      </c>
    </row>
    <row r="5" spans="1:2" x14ac:dyDescent="0.35">
      <c r="A5" t="s">
        <v>279</v>
      </c>
      <c r="B5" t="s">
        <v>245</v>
      </c>
    </row>
    <row r="6" spans="1:2" x14ac:dyDescent="0.35">
      <c r="A6" t="s">
        <v>280</v>
      </c>
      <c r="B6" t="s">
        <v>246</v>
      </c>
    </row>
    <row r="7" spans="1:2" x14ac:dyDescent="0.35">
      <c r="A7" t="s">
        <v>281</v>
      </c>
      <c r="B7" t="s">
        <v>247</v>
      </c>
    </row>
    <row r="8" spans="1:2" x14ac:dyDescent="0.35">
      <c r="A8" t="s">
        <v>230</v>
      </c>
      <c r="B8" t="s">
        <v>240</v>
      </c>
    </row>
    <row r="9" spans="1:2" x14ac:dyDescent="0.35">
      <c r="A9" t="s">
        <v>229</v>
      </c>
      <c r="B9" t="s">
        <v>241</v>
      </c>
    </row>
    <row r="10" spans="1:2" x14ac:dyDescent="0.35">
      <c r="A10" t="s">
        <v>184</v>
      </c>
      <c r="B10" t="s">
        <v>239</v>
      </c>
    </row>
    <row r="11" spans="1:2" x14ac:dyDescent="0.35">
      <c r="A11" t="s">
        <v>248</v>
      </c>
      <c r="B11" t="s">
        <v>242</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CDVSA INFO</vt:lpstr>
      <vt:lpstr>REIMBURSEMENT REQUEST FORM</vt:lpstr>
      <vt:lpstr>VENDOR TABLE</vt:lpstr>
      <vt:lpstr>FUND TABLE</vt:lpstr>
      <vt:lpstr>MONTH TABLE</vt:lpstr>
      <vt:lpstr>WAIVER</vt:lpstr>
      <vt:lpstr>PROGRAM</vt:lpstr>
      <vt:lpstr>FUNDTYPE</vt:lpstr>
      <vt:lpstr>MONTH</vt:lpstr>
      <vt:lpstr>'REIMBURSEMENT REQUEST FORM'!Print_Area</vt:lpstr>
      <vt:lpstr>PROGNAME</vt:lpstr>
      <vt:lpstr>PROGRAM</vt:lpstr>
      <vt:lpstr>WAIVER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S. Gohl</dc:creator>
  <cp:lastModifiedBy>Kelly S. Gohl</cp:lastModifiedBy>
  <cp:lastPrinted>2020-07-27T21:37:03Z</cp:lastPrinted>
  <dcterms:created xsi:type="dcterms:W3CDTF">2018-06-29T18:25:42Z</dcterms:created>
  <dcterms:modified xsi:type="dcterms:W3CDTF">2020-07-27T21:37:15Z</dcterms:modified>
</cp:coreProperties>
</file>